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ddmdir\Jaarverslag CDZ\Jaarverslag 2022\"/>
    </mc:Choice>
  </mc:AlternateContent>
  <xr:revisionPtr revIDLastSave="0" documentId="13_ncr:1_{58DEF9DD-0F7C-4319-AE27-2A278F9DC0FE}" xr6:coauthVersionLast="47" xr6:coauthVersionMax="47" xr10:uidLastSave="{00000000-0000-0000-0000-000000000000}"/>
  <bookViews>
    <workbookView xWindow="-108" yWindow="-108" windowWidth="23256" windowHeight="12576" firstSheet="3" activeTab="6" xr2:uid="{00000000-000D-0000-FFFF-FFFF00000000}"/>
  </bookViews>
  <sheets>
    <sheet name="CONTENU" sheetId="9" r:id="rId1"/>
    <sheet name="Bilan - actif" sheetId="1" r:id="rId2"/>
    <sheet name="Bilan - passif" sheetId="2" r:id="rId3"/>
    <sheet name="Indemnités" sheetId="3" r:id="rId4"/>
    <sheet name="SS - recettes de l'INAMI" sheetId="4" r:id="rId5"/>
    <sheet name="Compte de résultats SS" sheetId="5" r:id="rId6"/>
    <sheet name="Compte de résultats FA" sheetId="7" r:id="rId7"/>
    <sheet name="Ventilation par OA" sheetId="8" r:id="rId8"/>
  </sheets>
  <definedNames>
    <definedName name="_xlnm.Print_Titles" localSheetId="1">'Bilan - actif'!$A:$J</definedName>
    <definedName name="_xlnm.Print_Titles" localSheetId="2">'Bilan - passif'!$A:$J</definedName>
    <definedName name="_xlnm.Print_Titles" localSheetId="5">'Compte de résultats SS'!$A:$E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7" i="8" l="1"/>
  <c r="E115" i="8"/>
  <c r="F115" i="8"/>
  <c r="C115" i="8"/>
  <c r="D115" i="8"/>
  <c r="B115" i="8"/>
  <c r="J106" i="5"/>
  <c r="I106" i="5"/>
  <c r="H106" i="5"/>
  <c r="G106" i="5"/>
  <c r="F106" i="5"/>
  <c r="L20" i="4" l="1"/>
  <c r="O40" i="1"/>
  <c r="F168" i="8" l="1"/>
  <c r="F155" i="8"/>
  <c r="F139" i="8"/>
  <c r="F99" i="8"/>
  <c r="F88" i="8"/>
  <c r="F77" i="8"/>
  <c r="F64" i="8"/>
  <c r="F53" i="8"/>
  <c r="F42" i="8"/>
  <c r="F25" i="8"/>
  <c r="J40" i="7"/>
  <c r="J56" i="7" s="1"/>
  <c r="J26" i="7"/>
  <c r="J23" i="7"/>
  <c r="J19" i="7"/>
  <c r="J15" i="7"/>
  <c r="J30" i="7" s="1"/>
  <c r="J55" i="7" s="1"/>
  <c r="J59" i="7" s="1"/>
  <c r="J79" i="5"/>
  <c r="J59" i="5"/>
  <c r="J45" i="5"/>
  <c r="J43" i="5" s="1"/>
  <c r="J33" i="5"/>
  <c r="J30" i="5"/>
  <c r="J14" i="5"/>
  <c r="J12" i="5" s="1"/>
  <c r="J25" i="5" s="1"/>
  <c r="L8" i="4"/>
  <c r="L29" i="4" s="1"/>
  <c r="J64" i="5" l="1"/>
  <c r="K55" i="3"/>
  <c r="K45" i="3"/>
  <c r="K30" i="3"/>
  <c r="K19" i="3"/>
  <c r="O40" i="2"/>
  <c r="O33" i="2"/>
  <c r="O29" i="2"/>
  <c r="O22" i="2"/>
  <c r="O14" i="2"/>
  <c r="O13" i="2" s="1"/>
  <c r="O8" i="2"/>
  <c r="O7" i="2" s="1"/>
  <c r="O32" i="1"/>
  <c r="O20" i="1"/>
  <c r="O18" i="1" s="1"/>
  <c r="O12" i="1"/>
  <c r="O7" i="1" s="1"/>
  <c r="E168" i="8"/>
  <c r="E155" i="8"/>
  <c r="E139" i="8"/>
  <c r="E127" i="8"/>
  <c r="E99" i="8"/>
  <c r="E88" i="8"/>
  <c r="E77" i="8"/>
  <c r="E64" i="8"/>
  <c r="E53" i="8"/>
  <c r="E42" i="8"/>
  <c r="E25" i="8"/>
  <c r="I40" i="7"/>
  <c r="I56" i="7" s="1"/>
  <c r="I26" i="7"/>
  <c r="I23" i="7"/>
  <c r="I19" i="7"/>
  <c r="I15" i="7"/>
  <c r="I30" i="7" s="1"/>
  <c r="I55" i="7" s="1"/>
  <c r="I59" i="7" s="1"/>
  <c r="I79" i="5"/>
  <c r="I59" i="5"/>
  <c r="I45" i="5"/>
  <c r="I43" i="5" s="1"/>
  <c r="I33" i="5"/>
  <c r="I30" i="5" s="1"/>
  <c r="I14" i="5"/>
  <c r="I12" i="5" s="1"/>
  <c r="I25" i="5" s="1"/>
  <c r="K21" i="4"/>
  <c r="K20" i="4" s="1"/>
  <c r="K8" i="4"/>
  <c r="J55" i="3"/>
  <c r="J45" i="3"/>
  <c r="J30" i="3"/>
  <c r="J19" i="3"/>
  <c r="N40" i="2"/>
  <c r="N33" i="2"/>
  <c r="N29" i="2"/>
  <c r="N22" i="2"/>
  <c r="N14" i="2"/>
  <c r="N13" i="2" s="1"/>
  <c r="N8" i="2"/>
  <c r="N7" i="2" s="1"/>
  <c r="N40" i="1"/>
  <c r="N32" i="1"/>
  <c r="N20" i="1"/>
  <c r="N18" i="1" s="1"/>
  <c r="N12" i="1"/>
  <c r="N7" i="1" s="1"/>
  <c r="D168" i="8"/>
  <c r="D155" i="8"/>
  <c r="D139" i="8"/>
  <c r="D127" i="8"/>
  <c r="D99" i="8"/>
  <c r="D88" i="8"/>
  <c r="D77" i="8"/>
  <c r="D64" i="8"/>
  <c r="D53" i="8"/>
  <c r="D42" i="8"/>
  <c r="D25" i="8"/>
  <c r="H40" i="7"/>
  <c r="H56" i="7" s="1"/>
  <c r="H26" i="7"/>
  <c r="H23" i="7"/>
  <c r="H19" i="7"/>
  <c r="H15" i="7"/>
  <c r="H79" i="5"/>
  <c r="H59" i="5"/>
  <c r="H45" i="5"/>
  <c r="H43" i="5" s="1"/>
  <c r="H33" i="5"/>
  <c r="H30" i="5" s="1"/>
  <c r="H14" i="5"/>
  <c r="H12" i="5" s="1"/>
  <c r="H25" i="5" s="1"/>
  <c r="J21" i="4"/>
  <c r="J20" i="4" s="1"/>
  <c r="J8" i="4"/>
  <c r="I55" i="3"/>
  <c r="I45" i="3"/>
  <c r="I30" i="3"/>
  <c r="I19" i="3"/>
  <c r="M40" i="2"/>
  <c r="M33" i="2"/>
  <c r="M29" i="2"/>
  <c r="M22" i="2"/>
  <c r="M14" i="2"/>
  <c r="M13" i="2" s="1"/>
  <c r="M8" i="2"/>
  <c r="M7" i="2" s="1"/>
  <c r="M40" i="1"/>
  <c r="M32" i="1"/>
  <c r="M20" i="1"/>
  <c r="M18" i="1"/>
  <c r="M12" i="1"/>
  <c r="M7" i="1" s="1"/>
  <c r="G33" i="5"/>
  <c r="G30" i="5" s="1"/>
  <c r="O17" i="1" l="1"/>
  <c r="O15" i="1" s="1"/>
  <c r="O47" i="1" s="1"/>
  <c r="I64" i="5"/>
  <c r="N20" i="2"/>
  <c r="N12" i="2" s="1"/>
  <c r="N45" i="2" s="1"/>
  <c r="M17" i="1"/>
  <c r="M15" i="1" s="1"/>
  <c r="O20" i="2"/>
  <c r="O12" i="2" s="1"/>
  <c r="O45" i="2" s="1"/>
  <c r="N17" i="1"/>
  <c r="N15" i="1" s="1"/>
  <c r="N47" i="1" s="1"/>
  <c r="K29" i="4"/>
  <c r="H64" i="5"/>
  <c r="M47" i="1"/>
  <c r="H30" i="7"/>
  <c r="H55" i="7" s="1"/>
  <c r="H59" i="7" s="1"/>
  <c r="J29" i="4"/>
  <c r="M20" i="2"/>
  <c r="M12" i="2" s="1"/>
  <c r="M45" i="2" s="1"/>
  <c r="G79" i="5"/>
  <c r="G59" i="5"/>
  <c r="G45" i="5"/>
  <c r="G43" i="5" s="1"/>
  <c r="G14" i="5"/>
  <c r="G12" i="5" l="1"/>
  <c r="G25" i="5" s="1"/>
  <c r="G64" i="5"/>
  <c r="C168" i="8"/>
  <c r="C155" i="8"/>
  <c r="C139" i="8"/>
  <c r="C127" i="8"/>
  <c r="C99" i="8"/>
  <c r="C88" i="8"/>
  <c r="C77" i="8"/>
  <c r="C64" i="8"/>
  <c r="C53" i="8"/>
  <c r="C42" i="8"/>
  <c r="C25" i="8"/>
  <c r="G40" i="7"/>
  <c r="G56" i="7" s="1"/>
  <c r="G26" i="7"/>
  <c r="G23" i="7"/>
  <c r="G19" i="7"/>
  <c r="G15" i="7"/>
  <c r="I21" i="4"/>
  <c r="I20" i="4" s="1"/>
  <c r="I8" i="4"/>
  <c r="H55" i="3"/>
  <c r="H45" i="3"/>
  <c r="H30" i="3"/>
  <c r="H19" i="3"/>
  <c r="L33" i="2"/>
  <c r="L22" i="2"/>
  <c r="L40" i="2"/>
  <c r="L29" i="2"/>
  <c r="L14" i="2"/>
  <c r="L13" i="2" s="1"/>
  <c r="L8" i="2"/>
  <c r="L7" i="2" s="1"/>
  <c r="L40" i="1"/>
  <c r="L32" i="1"/>
  <c r="L20" i="1"/>
  <c r="L18" i="1" s="1"/>
  <c r="L12" i="1"/>
  <c r="L7" i="1" s="1"/>
  <c r="I29" i="4" l="1"/>
  <c r="L17" i="1"/>
  <c r="L15" i="1" s="1"/>
  <c r="L47" i="1" s="1"/>
  <c r="L20" i="2"/>
  <c r="L12" i="2" s="1"/>
  <c r="L45" i="2" s="1"/>
  <c r="G30" i="7"/>
  <c r="G55" i="7" s="1"/>
  <c r="G59" i="7" s="1"/>
  <c r="B168" i="8"/>
  <c r="B155" i="8"/>
  <c r="B139" i="8"/>
  <c r="B127" i="8"/>
  <c r="B99" i="8"/>
  <c r="B88" i="8"/>
  <c r="B77" i="8"/>
  <c r="B64" i="8"/>
  <c r="B53" i="8"/>
  <c r="B42" i="8"/>
  <c r="B25" i="8"/>
  <c r="F45" i="7" l="1"/>
  <c r="F50" i="7" s="1"/>
  <c r="F57" i="7" s="1"/>
  <c r="F26" i="7"/>
  <c r="F15" i="7"/>
  <c r="F40" i="7"/>
  <c r="F56" i="7" s="1"/>
  <c r="F79" i="5"/>
  <c r="F59" i="5"/>
  <c r="F30" i="5"/>
  <c r="F25" i="5"/>
  <c r="H8" i="4"/>
  <c r="H21" i="4"/>
  <c r="H20" i="4" s="1"/>
  <c r="G19" i="3"/>
  <c r="G30" i="3"/>
  <c r="G45" i="3"/>
  <c r="G55" i="3"/>
  <c r="K33" i="2"/>
  <c r="K40" i="2"/>
  <c r="K29" i="2"/>
  <c r="K22" i="2"/>
  <c r="K14" i="2"/>
  <c r="K13" i="2" s="1"/>
  <c r="K8" i="2"/>
  <c r="K7" i="2" s="1"/>
  <c r="K40" i="1"/>
  <c r="K32" i="1"/>
  <c r="K20" i="1"/>
  <c r="K18" i="1" s="1"/>
  <c r="K12" i="1"/>
  <c r="K7" i="1" s="1"/>
  <c r="F64" i="5" l="1"/>
  <c r="K17" i="1"/>
  <c r="K15" i="1" s="1"/>
  <c r="K47" i="1" s="1"/>
  <c r="F30" i="7"/>
  <c r="F55" i="7" s="1"/>
  <c r="F59" i="7"/>
  <c r="H29" i="4"/>
  <c r="K20" i="2"/>
  <c r="K12" i="2" s="1"/>
  <c r="K45" i="2" s="1"/>
</calcChain>
</file>

<file path=xl/sharedStrings.xml><?xml version="1.0" encoding="utf-8"?>
<sst xmlns="http://schemas.openxmlformats.org/spreadsheetml/2006/main" count="630" uniqueCount="377">
  <si>
    <t>Codes</t>
  </si>
  <si>
    <t>20/29</t>
  </si>
  <si>
    <t>I.</t>
  </si>
  <si>
    <t>II.</t>
  </si>
  <si>
    <t>III.</t>
  </si>
  <si>
    <t>22/26</t>
  </si>
  <si>
    <t>IV.</t>
  </si>
  <si>
    <t xml:space="preserve">V. </t>
  </si>
  <si>
    <t>291/4</t>
  </si>
  <si>
    <t>31/59</t>
  </si>
  <si>
    <t xml:space="preserve">VI.  </t>
  </si>
  <si>
    <t xml:space="preserve">VII. </t>
  </si>
  <si>
    <t>40/47</t>
  </si>
  <si>
    <t>400/4</t>
  </si>
  <si>
    <t>406/7</t>
  </si>
  <si>
    <t>470/4</t>
  </si>
  <si>
    <t xml:space="preserve">VIII. </t>
  </si>
  <si>
    <t>51/53</t>
  </si>
  <si>
    <t xml:space="preserve">IX. </t>
  </si>
  <si>
    <t>54/59</t>
  </si>
  <si>
    <t xml:space="preserve">X.  </t>
  </si>
  <si>
    <t>490/1</t>
  </si>
  <si>
    <t>20/59</t>
  </si>
  <si>
    <t xml:space="preserve"> </t>
  </si>
  <si>
    <t xml:space="preserve">I. </t>
  </si>
  <si>
    <t>Reserves</t>
  </si>
  <si>
    <t>1390/9</t>
  </si>
  <si>
    <t>1390/1</t>
  </si>
  <si>
    <t>17/49</t>
  </si>
  <si>
    <t>17/19</t>
  </si>
  <si>
    <t>172/4</t>
  </si>
  <si>
    <t>175/9</t>
  </si>
  <si>
    <t>191/4</t>
  </si>
  <si>
    <t>43/48</t>
  </si>
  <si>
    <t>441/4</t>
  </si>
  <si>
    <t>451/3</t>
  </si>
  <si>
    <t>454/9</t>
  </si>
  <si>
    <t>484/9</t>
  </si>
  <si>
    <t>492/3</t>
  </si>
  <si>
    <t>13/49</t>
  </si>
  <si>
    <t>V.</t>
  </si>
  <si>
    <t>VI.</t>
  </si>
  <si>
    <t>VII.</t>
  </si>
  <si>
    <t>VIII.</t>
  </si>
  <si>
    <t>(-) (+)</t>
  </si>
  <si>
    <t>A.</t>
  </si>
  <si>
    <t>B.</t>
  </si>
  <si>
    <t>C.</t>
  </si>
  <si>
    <t>D.</t>
  </si>
  <si>
    <t>E.</t>
  </si>
  <si>
    <t>F.</t>
  </si>
  <si>
    <t>G.</t>
  </si>
  <si>
    <t>H.</t>
  </si>
  <si>
    <t>J.</t>
  </si>
  <si>
    <t>7061/2</t>
  </si>
  <si>
    <t>1.</t>
  </si>
  <si>
    <t>2.</t>
  </si>
  <si>
    <t xml:space="preserve">B. </t>
  </si>
  <si>
    <t>(+)</t>
  </si>
  <si>
    <t>(-)</t>
  </si>
  <si>
    <t>IX.</t>
  </si>
  <si>
    <t>X.</t>
  </si>
  <si>
    <t>XI.</t>
  </si>
  <si>
    <t>XII.</t>
  </si>
  <si>
    <t>XIII.</t>
  </si>
  <si>
    <t>XIV.</t>
  </si>
  <si>
    <t>602/603</t>
  </si>
  <si>
    <t>XVI.</t>
  </si>
  <si>
    <t>XVII.</t>
  </si>
  <si>
    <t>XVIII.</t>
  </si>
  <si>
    <t>XIX.</t>
  </si>
  <si>
    <t>XX.</t>
  </si>
  <si>
    <t>XXI.</t>
  </si>
  <si>
    <t>XXII.</t>
  </si>
  <si>
    <t>XXIII.</t>
  </si>
  <si>
    <t>XXIV.</t>
  </si>
  <si>
    <t>XXV.</t>
  </si>
  <si>
    <t>XXVI.</t>
  </si>
  <si>
    <t>XXVII.</t>
  </si>
  <si>
    <t>XXX.</t>
  </si>
  <si>
    <t>XXXI.</t>
  </si>
  <si>
    <t>(-)(+)</t>
  </si>
  <si>
    <t>XXXII.</t>
  </si>
  <si>
    <t>XXXIII.</t>
  </si>
  <si>
    <t>693/793</t>
  </si>
  <si>
    <t>XXXIV.</t>
  </si>
  <si>
    <t>XXXV.</t>
  </si>
  <si>
    <t>XXXVI.</t>
  </si>
  <si>
    <t>XXXVII.</t>
  </si>
  <si>
    <t>XXXVIII.</t>
  </si>
  <si>
    <t>XXXIX.</t>
  </si>
  <si>
    <t>XXXX.</t>
  </si>
  <si>
    <t>XXXXI.</t>
  </si>
  <si>
    <t>XXXXII.</t>
  </si>
  <si>
    <t>XXXXIII.</t>
  </si>
  <si>
    <t>630, 6391</t>
  </si>
  <si>
    <t>631/3, 6392</t>
  </si>
  <si>
    <t>XV.</t>
  </si>
  <si>
    <t>732/9</t>
  </si>
  <si>
    <t>641/8</t>
  </si>
  <si>
    <t xml:space="preserve">  (-)</t>
  </si>
  <si>
    <t>763, 769</t>
  </si>
  <si>
    <t>72/66</t>
  </si>
  <si>
    <t>Assurance obligatoire</t>
  </si>
  <si>
    <t>SECTION 1 : BILAN</t>
  </si>
  <si>
    <t>ACTIF</t>
  </si>
  <si>
    <t>Actifs immobilisés</t>
  </si>
  <si>
    <t>Créances à plus d'un an</t>
  </si>
  <si>
    <t>A. Créances sur des entités mutualistes</t>
  </si>
  <si>
    <t>C. Autres créances</t>
  </si>
  <si>
    <t>Actifs circulants</t>
  </si>
  <si>
    <t>Stocks (1)</t>
  </si>
  <si>
    <t>Créances à un an au plus</t>
  </si>
  <si>
    <t>A. Créances afférentes aux prestations A.M.I.</t>
  </si>
  <si>
    <t>B. Créances résultant de cotisations A.M.I.</t>
  </si>
  <si>
    <t>C. Autres créances A.M.I.</t>
  </si>
  <si>
    <t>D. Créances fonds spécial de réserve</t>
  </si>
  <si>
    <t>E. Créances en matière de frais d'administration</t>
  </si>
  <si>
    <t>F. Dépenses A.M.I. à traiter</t>
  </si>
  <si>
    <t>G. Créances sur l' INAMI</t>
  </si>
  <si>
    <t>H. Créances sur des entités mutualistes</t>
  </si>
  <si>
    <t>A. Titres à revenu fixe</t>
  </si>
  <si>
    <t>B. Comptes à terme auprès d'établissements de crédit</t>
  </si>
  <si>
    <t>C. Autres placements de trésorerie</t>
  </si>
  <si>
    <t>Valeurs disponibles</t>
  </si>
  <si>
    <t>Comptes de régularisation</t>
  </si>
  <si>
    <t>Total de l'actif</t>
  </si>
  <si>
    <t>SECTION 1 : BILAN (suite)</t>
  </si>
  <si>
    <t>PASSIF</t>
  </si>
  <si>
    <t>Capitaux propres</t>
  </si>
  <si>
    <t>Dettes</t>
  </si>
  <si>
    <t>Dettes à plus d'un an</t>
  </si>
  <si>
    <t>A. Dettes financières (frais d'administration)</t>
  </si>
  <si>
    <t>B. Dettes diverses en matière de frais d'administration</t>
  </si>
  <si>
    <t>C. Dettes envers des entités mutualistes</t>
  </si>
  <si>
    <t>Dettes à un an au plus</t>
  </si>
  <si>
    <t>B. Dettes assurance maladie-invalidité</t>
  </si>
  <si>
    <t>C. Dettes fiscales, salariales et sociales</t>
  </si>
  <si>
    <t>1. Impôts</t>
  </si>
  <si>
    <t>2. Rémunérations et charges sociales</t>
  </si>
  <si>
    <t>D. Dettes envers l'INAMI</t>
  </si>
  <si>
    <t>E. Dettes envers des entités mutualistes</t>
  </si>
  <si>
    <t>1. Dettes envers l'assurance complémentaire</t>
  </si>
  <si>
    <t>2. Union nationale</t>
  </si>
  <si>
    <t>3. Mutualités</t>
  </si>
  <si>
    <t>4. Sociétés mutualistes</t>
  </si>
  <si>
    <t>5. Entités liées et entités avec lesquelles il</t>
  </si>
  <si>
    <t xml:space="preserve">    existe un accord de collaboration</t>
  </si>
  <si>
    <t>F. Dettes diverses (frais d'administration)</t>
  </si>
  <si>
    <t>1. Fournisseurs</t>
  </si>
  <si>
    <t>2. Autres dettes diverses</t>
  </si>
  <si>
    <t>Total du passif</t>
  </si>
  <si>
    <t>A.1. INDEMNITES : DEPENSES ET RECETTES POUR COMPTE DE L'INAMI</t>
  </si>
  <si>
    <t>SECTION 2 : COMPTE DE RESULTATS</t>
  </si>
  <si>
    <t>a) Régime général</t>
  </si>
  <si>
    <t>DEPENSES POUR COMPTE DE L'INAMI</t>
  </si>
  <si>
    <t>Incapacité primaire</t>
  </si>
  <si>
    <t>Indemnités de maternité</t>
  </si>
  <si>
    <t>Invalidité</t>
  </si>
  <si>
    <t>Allocations pour frais funéraires</t>
  </si>
  <si>
    <t>Indemnités frontaliers</t>
  </si>
  <si>
    <t>Réadaptation professionnelle</t>
  </si>
  <si>
    <t>Intérêts judiciaires</t>
  </si>
  <si>
    <t>Indemnités et autres dépenses à rembourser</t>
  </si>
  <si>
    <t>par l'INAMI (Total de I à VII)</t>
  </si>
  <si>
    <t>RECETTES POUR COMPTE DE l'INAMI</t>
  </si>
  <si>
    <t>Cotisations complémentaires (40%)</t>
  </si>
  <si>
    <t xml:space="preserve">Intérêts financiers </t>
  </si>
  <si>
    <t>Intérêts judiciaires et intérêts résultant d'un arrangement à l'amiable</t>
  </si>
  <si>
    <t>Recettes à transférer à l'INAMI (Total de I à III)</t>
  </si>
  <si>
    <t>Intérêts financiers</t>
  </si>
  <si>
    <t>Recettes à transférer à l'INAMI (Total de II à III)</t>
  </si>
  <si>
    <t>A.2. SOINS DE SANTE : RECETTES POUR LE COMPTE DE L'INAMI</t>
  </si>
  <si>
    <t>RECETTES POUR LE COMPTE DE L'INAMI</t>
  </si>
  <si>
    <t>Cotisations personnelles</t>
  </si>
  <si>
    <t>Pensionnés</t>
  </si>
  <si>
    <t>Veuves et veufs</t>
  </si>
  <si>
    <t>Assurance continuée</t>
  </si>
  <si>
    <t xml:space="preserve">Cotisations complémentaires régime general (60%) </t>
  </si>
  <si>
    <t>Etudiants</t>
  </si>
  <si>
    <t>Bénéficiaires inscrits au registre national</t>
  </si>
  <si>
    <t>Cotisations complémentaires et cotisations provisoires des</t>
  </si>
  <si>
    <t>travailleurs indépendants</t>
  </si>
  <si>
    <t>Cotisations complémentaires - travailleurs indépendants à l'étranger</t>
  </si>
  <si>
    <t>Veuves et veufs des travailleurs indépendants handicapés</t>
  </si>
  <si>
    <t>Membres de communautés religieuses</t>
  </si>
  <si>
    <t>Résultats financiers</t>
  </si>
  <si>
    <t>Fonds spécial de réserve</t>
  </si>
  <si>
    <t>A.M.I.</t>
  </si>
  <si>
    <t>Indemnités administratives</t>
  </si>
  <si>
    <t>Transfert de recettes à l'INAMI (Total de I à IV)</t>
  </si>
  <si>
    <t>B. SOINS DE SANTE : COMPTE DE RESULTATS</t>
  </si>
  <si>
    <t>PRODUITS DE L'ORGANISME ASSUREUR</t>
  </si>
  <si>
    <t>Quote-part attribuée dans l'objectif budgétaire</t>
  </si>
  <si>
    <t>Ressources octroyées par l'INAMI au-delà de l'objectif budgétaire en</t>
  </si>
  <si>
    <t>raison de facteurs exogènes</t>
  </si>
  <si>
    <t>Remboursement conventions internationales (rubriques X et XI)</t>
  </si>
  <si>
    <t>Interventions de l'INAMI dans les charges</t>
  </si>
  <si>
    <t>(rubriques VI.B, XII et XIII)</t>
  </si>
  <si>
    <t>Produits de l'organisme assureur (I à V)</t>
  </si>
  <si>
    <t>CHARGES DE L'ORGANISME ASSUREUR</t>
  </si>
  <si>
    <t>Soins de santé</t>
  </si>
  <si>
    <t>A. Dépenses dans le cadre de la responsabilité financière</t>
  </si>
  <si>
    <t>B. Dépenses dans le cadre de l'article 56 de la loi du 14.7.1994</t>
  </si>
  <si>
    <t>Diminution de la base de calcul des offices de tarification</t>
  </si>
  <si>
    <t>Douzièmes - hôpitaux</t>
  </si>
  <si>
    <t>Rattrapages hôpitaux</t>
  </si>
  <si>
    <t>Soins de santé en faveur de Belges à l'étranger (Annexe T 3)</t>
  </si>
  <si>
    <t>Soins de santé en faveur d'étrangers en Belgique (CI 11)</t>
  </si>
  <si>
    <t>Indemnisation des offices de tarification</t>
  </si>
  <si>
    <t>Dépenses à charge du SPF Santé publique</t>
  </si>
  <si>
    <t>A. Dépenses mentionnées aux documents N</t>
  </si>
  <si>
    <t>B. Rattrapages hôpitaux</t>
  </si>
  <si>
    <t>C. Dépenses mentionnées au document CI 11</t>
  </si>
  <si>
    <t>Charges de l'organisme assureur (VI à XIV)</t>
  </si>
  <si>
    <t>AFFECTATION DU BONI</t>
  </si>
  <si>
    <t>Boni de l'exercice</t>
  </si>
  <si>
    <t>Retenue par l'INAMI de 75 % du boni</t>
  </si>
  <si>
    <t>Dotation au fonds spécial de réserve des bonis</t>
  </si>
  <si>
    <t>AFFECTATION DU MALI</t>
  </si>
  <si>
    <t>Mali de l'exercice</t>
  </si>
  <si>
    <t>Intervention de l'INAMI :</t>
  </si>
  <si>
    <t>A. limitation du mali</t>
  </si>
  <si>
    <t>B. à raison de 75 % du mali limité</t>
  </si>
  <si>
    <t>Prélèvement sur le fonds spécial de réserve bonis</t>
  </si>
  <si>
    <t>Prélèvement sur le fonds spécial de réserve cotisations</t>
  </si>
  <si>
    <t>Prélèvement sur le fonds spécial de réserve moyens propres</t>
  </si>
  <si>
    <t>Prélèvement sur d' autres réserves</t>
  </si>
  <si>
    <t>Intervention des membres dans l'apurement du mali (via cotisations)</t>
  </si>
  <si>
    <t>Prise en charge du mali par l'organisme assureur (apport propre)</t>
  </si>
  <si>
    <t>Prise en charge du mali par d'autres OA en raison de mutation colective</t>
  </si>
  <si>
    <t>ADAPTATION DU RESULTAT D'UN EXERCICE PRECEDENT</t>
  </si>
  <si>
    <t>Exercice dont le résultat est adapté</t>
  </si>
  <si>
    <t>Boni (+) / mali (-) provisoire de l'exercice concerné</t>
  </si>
  <si>
    <t>Boni (+) / mali (-) définitif de l'exercice concerné</t>
  </si>
  <si>
    <t>Adaptation du résultat (rubrique XXXII - rubrique XXXI)</t>
  </si>
  <si>
    <t>AFFECTATION DU RESULTAT ADAPTE</t>
  </si>
  <si>
    <t>Prise en charge du mali par d'autres OA en raison de mutation collective</t>
  </si>
  <si>
    <t>C. COMPTE DE RESULTATS DES FRAIS D'ADMINISTRATION RELATIFS A L'ASSURANCE</t>
  </si>
  <si>
    <t>OBLIGATOIRE SOINS DE SANTE ET INDEMNITES</t>
  </si>
  <si>
    <t>RESULTATS DE FONCTIONNEMENT</t>
  </si>
  <si>
    <t>Indemnité pour frais d'administration de l'assurance obligatoire</t>
  </si>
  <si>
    <t>Services et biens et charges divers</t>
  </si>
  <si>
    <t>Rémunérations, charges sociales et pensions</t>
  </si>
  <si>
    <t>Amortissements et réductions de valeur sur frais d'établissement</t>
  </si>
  <si>
    <t>et sur immobilisations incorporelles et corporelles</t>
  </si>
  <si>
    <t>Réductions de valeur sur actifs circulants</t>
  </si>
  <si>
    <t>Autres produits d'exploitation</t>
  </si>
  <si>
    <t>A. Imputation de frais de fonctionnement à des tiers</t>
  </si>
  <si>
    <t>B. Autres produits d'exploitation</t>
  </si>
  <si>
    <t>Autres charges d'exploitation</t>
  </si>
  <si>
    <t>Quote-part dans les frais de fonctionnement communs</t>
  </si>
  <si>
    <t>A. en faveur de l'assurance obligatoire</t>
  </si>
  <si>
    <t>B. à charge de l'assurance obligatoire</t>
  </si>
  <si>
    <t>RESULTATS FINANCIERS</t>
  </si>
  <si>
    <t>Produits financiers</t>
  </si>
  <si>
    <t>Charges financières</t>
  </si>
  <si>
    <t>Produits exceptionnels</t>
  </si>
  <si>
    <t>A. Transfert de patrimoine à titre gratuit par des tiers</t>
  </si>
  <si>
    <t>B. Autres produits exceptionnels</t>
  </si>
  <si>
    <t>Charges exceptionnelles</t>
  </si>
  <si>
    <t>Résultats exceptionnels (XXI à XXII)</t>
  </si>
  <si>
    <t>XXIII. RESULTAT DE L'EXERCICE</t>
  </si>
  <si>
    <t>Boni (+), Mali (-) de l'exercice</t>
  </si>
  <si>
    <t>b) Régime travailleurs indépendants</t>
  </si>
  <si>
    <t>Provenant de bonis</t>
  </si>
  <si>
    <t>Provenant de cotisations et/ou moyens propres à</t>
  </si>
  <si>
    <t>l'organisme assureur</t>
  </si>
  <si>
    <t>1. Membres : prestations indues</t>
  </si>
  <si>
    <t>2. Tiers-payants :</t>
  </si>
  <si>
    <t>- prestations indues</t>
  </si>
  <si>
    <t>- avances excédentaires à prendre en compte</t>
  </si>
  <si>
    <t>3. Tiers responsables</t>
  </si>
  <si>
    <t>4. Régimes étrangers</t>
  </si>
  <si>
    <t>5. Subventions et interventions de l'Etat</t>
  </si>
  <si>
    <t>1. Créances sur l'assurance complémentaire</t>
  </si>
  <si>
    <t>A. Fonds spécial de réserve</t>
  </si>
  <si>
    <t>1. Dettes de location-financement et assimilées</t>
  </si>
  <si>
    <t>2. Etablissements de crédit</t>
  </si>
  <si>
    <t>3. Autres emprunts</t>
  </si>
  <si>
    <t>1. Prestations soins de santé envers des membres</t>
  </si>
  <si>
    <t>2. Prestations soins de santé envers des tiers-payants</t>
  </si>
  <si>
    <t>3. Indemnités d'incapacité de travail</t>
  </si>
  <si>
    <t>4. Cotisations à rembourser</t>
  </si>
  <si>
    <t>5. Cotisations à traiter</t>
  </si>
  <si>
    <t>6. Autres dettes</t>
  </si>
  <si>
    <t xml:space="preserve">Placements de trésorerie (financement par le fonds spécial de </t>
  </si>
  <si>
    <t>réserve ou par la réserve frais d'administration)</t>
  </si>
  <si>
    <t>Cliquez sur le lien ci-dessous pour ouvrir l’onglet contenant la globalisation.</t>
  </si>
  <si>
    <t>Les rubriques principales des schémas susvisés sont en outre ventilées par organisme assureur (OA) dans le dernier onglet « Ventilation par OA ».</t>
  </si>
  <si>
    <t>Dans les schémas mêmes, ces rubriques sont complétées d’un lien qui mène à la ventilation par OA dans cet onglet.</t>
  </si>
  <si>
    <t>Assurance obligatoire :  rubriques principales des comptes annuels par organisme assureur</t>
  </si>
  <si>
    <t>Ventilation par OA</t>
  </si>
  <si>
    <t>Boni / mali</t>
  </si>
  <si>
    <t>Produits de l'organisme assureur</t>
  </si>
  <si>
    <t>Charges de l'organisme assureur</t>
  </si>
  <si>
    <t>Adaptation du resultat d'un exercice precedent</t>
  </si>
  <si>
    <t>Affectation du resultat adapte</t>
  </si>
  <si>
    <t>100 - Alliance nationale des mutualités chrétiennes</t>
  </si>
  <si>
    <t>200 - Union nationale des mutualités neutres</t>
  </si>
  <si>
    <t>300 - Union nationale des mutualités socialistes</t>
  </si>
  <si>
    <t>400 - Union nationale des mutualités libérales</t>
  </si>
  <si>
    <t>500 - Union nationale des mutualités libres</t>
  </si>
  <si>
    <t>600 - Caisse auxiliaire d'assurance maladie - invalidité</t>
  </si>
  <si>
    <t>900 - Caisse des soins de santé de HR Rail</t>
  </si>
  <si>
    <t>Bilan - actif</t>
  </si>
  <si>
    <t>Bilan - passif</t>
  </si>
  <si>
    <t>Indemnités</t>
  </si>
  <si>
    <t>SS - recettes de l''INAMI</t>
  </si>
  <si>
    <t> Pour le détail par OA : cliquez sur le lien dans la colonne I</t>
  </si>
  <si>
    <t>   Pour le détail par OA : cliquez sur le lien dans la colonne E</t>
  </si>
  <si>
    <t>Alliance nationale des mutualités chrétiennes</t>
  </si>
  <si>
    <t>Union nationale des mutualités neutres</t>
  </si>
  <si>
    <t>Union nationale des mutualités socialistes</t>
  </si>
  <si>
    <t>Union nationale des mutualités libérales</t>
  </si>
  <si>
    <t>Union nationale des mutualités libres</t>
  </si>
  <si>
    <t>Caisse auxiliaire d'assurance maladie - invalidité</t>
  </si>
  <si>
    <t>Caisse des soins de santé de HR Rail</t>
  </si>
  <si>
    <t>I. Incapacité primaire</t>
  </si>
  <si>
    <t>II. Indemnités de maternité</t>
  </si>
  <si>
    <t>III. Invalidité</t>
  </si>
  <si>
    <t>VIII. Douzièmes - hôpitaux</t>
  </si>
  <si>
    <t>IX. Indemnité pour frais d'administration de l'assurance obligatoire</t>
  </si>
  <si>
    <t>C. Compte de résultats des frais d'administration rélatifs à l'assurance obligatoire soins de santé et indemnités</t>
  </si>
  <si>
    <t>VI. Soins de santé</t>
  </si>
  <si>
    <t>B. Soins de santé : Compte de résultats</t>
  </si>
  <si>
    <t>A.1. Indemnités : Dépenses et récettes pour compte de l'inami</t>
  </si>
  <si>
    <t>I. A. Fonds spécial de réserve</t>
  </si>
  <si>
    <t>XXIII. Boni (+)/ Mali (-) de l'exercice</t>
  </si>
  <si>
    <t>Compte de résultats FA</t>
  </si>
  <si>
    <t>Ci-dessous est repris un relevé des organismes assureurs:</t>
  </si>
  <si>
    <t>O.A.</t>
  </si>
  <si>
    <t>Total</t>
  </si>
  <si>
    <t>Section 2 : Compte de résultats</t>
  </si>
  <si>
    <t>Boni (+) / Mali (-) de l'exercice soins de santé (rubriques XVI et XIX)</t>
  </si>
  <si>
    <t>Pour le détail par OA : cliquez sur le lien dans la colonne D</t>
  </si>
  <si>
    <t>Dénomination des organismes assureurs</t>
  </si>
  <si>
    <t>Pour le détail des boni / mali par OA : cliquez sur le lien dans la colonne D</t>
  </si>
  <si>
    <t xml:space="preserve">   OBLIGATOIRE SOINS DE SANTE ET INDEMNITES</t>
  </si>
  <si>
    <t xml:space="preserve">C. COMPTE DE RESULTATS DES FRAIS D'ADMINISTRATION RELATIFS A L'ASSURANCE </t>
  </si>
  <si>
    <t xml:space="preserve">Section 1 : Bilan - Passif </t>
  </si>
  <si>
    <r>
      <t xml:space="preserve">Frais d'établissement </t>
    </r>
    <r>
      <rPr>
        <vertAlign val="superscript"/>
        <sz val="10"/>
        <rFont val="Calibri"/>
        <family val="2"/>
        <scheme val="minor"/>
      </rPr>
      <t>(1)</t>
    </r>
  </si>
  <si>
    <r>
      <t>Immobilisations incorporelles</t>
    </r>
    <r>
      <rPr>
        <vertAlign val="superscript"/>
        <sz val="10"/>
        <rFont val="Calibri"/>
        <family val="2"/>
        <scheme val="minor"/>
      </rPr>
      <t xml:space="preserve"> (1)</t>
    </r>
  </si>
  <si>
    <r>
      <t xml:space="preserve">Immobilisations corporelles </t>
    </r>
    <r>
      <rPr>
        <vertAlign val="superscript"/>
        <sz val="10"/>
        <rFont val="Calibri"/>
        <family val="2"/>
        <scheme val="minor"/>
      </rPr>
      <t>(1)</t>
    </r>
  </si>
  <si>
    <r>
      <t>Immobilisations financières</t>
    </r>
    <r>
      <rPr>
        <vertAlign val="superscript"/>
        <sz val="10"/>
        <rFont val="Calibri"/>
        <family val="2"/>
        <scheme val="minor"/>
      </rPr>
      <t xml:space="preserve"> (1)</t>
    </r>
  </si>
  <si>
    <r>
      <rPr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Financement par la réserve frais d'administration (rubrique 1399) ou par des tiers</t>
    </r>
  </si>
  <si>
    <r>
      <t xml:space="preserve">B. Réserve frais d'administration </t>
    </r>
    <r>
      <rPr>
        <vertAlign val="superscript"/>
        <sz val="10"/>
        <rFont val="Calibri"/>
        <family val="2"/>
        <scheme val="minor"/>
      </rPr>
      <t>(1)</t>
    </r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</si>
  <si>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Dans la mesure où la réserve est maintenue dans la comptabilité de l'assurance obligatoire soins de santé et indemnités.</t>
    </r>
  </si>
  <si>
    <t>A. Plus-values sur réalisation d'immobilisations corporelles</t>
  </si>
  <si>
    <t>B. Transfert de patrimoine à titre gratuit par des tiers</t>
  </si>
  <si>
    <t>C. Autres produits d'exploitation non récurrents</t>
  </si>
  <si>
    <t>A. Moins-values sur réalisation d'immobilisations corporelles</t>
  </si>
  <si>
    <t>B. Autres charges d'exploitation non récurrentes</t>
  </si>
  <si>
    <t>Produits d'exploitation non récurrents (à partir de 2015)</t>
  </si>
  <si>
    <t>Charges d'exploitation non récurrentes (à partir de 2015)</t>
  </si>
  <si>
    <t>Résultats de fonctionnement (IX à XIX)</t>
  </si>
  <si>
    <t>Produits financiers non récurrents</t>
  </si>
  <si>
    <t>Charges financières non récurrentes</t>
  </si>
  <si>
    <t>Résultats financiers (XXI à XXIV)</t>
  </si>
  <si>
    <t>Subventions</t>
  </si>
  <si>
    <t>3. Communauté germanophone</t>
  </si>
  <si>
    <t>4. Commission communautaire commune</t>
  </si>
  <si>
    <t>5. Commission communautaire française</t>
  </si>
  <si>
    <t>6. Commission communauté flamande</t>
  </si>
  <si>
    <t>7. Communauté française</t>
  </si>
  <si>
    <t>1. Région wallonne</t>
  </si>
  <si>
    <t>2. Communauté flamande</t>
  </si>
  <si>
    <t>C. Dépenses à charge des communautés et régions (à partir de 2015)</t>
  </si>
  <si>
    <t>B. Subventions des communautés et régions (rubriques VI.C et VIII.B) (à partir de 2015)</t>
  </si>
  <si>
    <t>B. Dépenses à charge des communautés et régions (à partir de 2015)</t>
  </si>
  <si>
    <t>A. Subventions du SPF Santé publique (rubrique XIV) (à partir de 2015)</t>
  </si>
  <si>
    <t>71241/3</t>
  </si>
  <si>
    <t>A. Dépenses fédérales (à partir de 2015)</t>
  </si>
  <si>
    <t>RESULTATS EXCEPTIONNELS (jusqu'au 2014 inclus)</t>
  </si>
  <si>
    <t>72/666</t>
  </si>
  <si>
    <t>75/669</t>
  </si>
  <si>
    <t>Compte de résultats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</si>
</sst>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sz val="1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u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36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3" quotePrefix="1" applyFont="1" applyBorder="1" applyAlignment="1">
      <alignment horizontal="left"/>
    </xf>
    <xf numFmtId="0" fontId="7" fillId="0" borderId="0" xfId="3" quotePrefix="1" applyFont="1" applyBorder="1" applyAlignment="1">
      <alignment horizontal="right"/>
    </xf>
    <xf numFmtId="0" fontId="8" fillId="0" borderId="0" xfId="3" applyFont="1" applyAlignment="1">
      <alignment horizontal="right" vertical="center"/>
    </xf>
    <xf numFmtId="0" fontId="8" fillId="0" borderId="21" xfId="3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3" quotePrefix="1"/>
    <xf numFmtId="0" fontId="2" fillId="0" borderId="0" xfId="2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3"/>
    <xf numFmtId="0" fontId="5" fillId="0" borderId="0" xfId="3" applyAlignment="1">
      <alignment horizontal="left"/>
    </xf>
    <xf numFmtId="0" fontId="5" fillId="0" borderId="0" xfId="3" quotePrefix="1" applyAlignment="1">
      <alignment horizontal="left" vertical="center" wrapText="1"/>
    </xf>
    <xf numFmtId="0" fontId="0" fillId="0" borderId="0" xfId="0" quotePrefix="1"/>
    <xf numFmtId="0" fontId="5" fillId="0" borderId="0" xfId="3" quotePrefix="1" applyBorder="1"/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0" borderId="0" xfId="1" applyFont="1" applyAlignment="1">
      <alignment horizontal="left" vertical="top"/>
    </xf>
    <xf numFmtId="0" fontId="16" fillId="0" borderId="0" xfId="0" applyFont="1" applyAlignment="1">
      <alignment vertical="center"/>
    </xf>
    <xf numFmtId="0" fontId="17" fillId="0" borderId="0" xfId="1" applyFont="1" applyAlignment="1">
      <alignment horizontal="center" vertical="top"/>
    </xf>
    <xf numFmtId="0" fontId="18" fillId="0" borderId="0" xfId="1" applyFont="1" applyAlignment="1">
      <alignment horizontal="left"/>
    </xf>
    <xf numFmtId="0" fontId="15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1" applyFont="1"/>
    <xf numFmtId="0" fontId="24" fillId="0" borderId="0" xfId="1" applyFont="1"/>
    <xf numFmtId="0" fontId="25" fillId="0" borderId="0" xfId="1" applyFont="1"/>
    <xf numFmtId="0" fontId="24" fillId="0" borderId="0" xfId="1" applyFont="1" applyAlignment="1">
      <alignment horizontal="centerContinuous"/>
    </xf>
    <xf numFmtId="0" fontId="24" fillId="0" borderId="0" xfId="1" applyFont="1" applyAlignment="1">
      <alignment vertical="top"/>
    </xf>
    <xf numFmtId="0" fontId="18" fillId="0" borderId="1" xfId="0" applyFont="1" applyBorder="1" applyAlignment="1">
      <alignment horizontal="left"/>
    </xf>
    <xf numFmtId="0" fontId="19" fillId="0" borderId="2" xfId="1" applyFont="1" applyBorder="1" applyAlignment="1">
      <alignment horizontal="centerContinuous"/>
    </xf>
    <xf numFmtId="0" fontId="24" fillId="0" borderId="2" xfId="1" applyFont="1" applyBorder="1" applyAlignment="1">
      <alignment horizontal="centerContinuous"/>
    </xf>
    <xf numFmtId="0" fontId="24" fillId="0" borderId="3" xfId="1" applyFont="1" applyBorder="1" applyAlignment="1">
      <alignment horizontal="centerContinuous"/>
    </xf>
    <xf numFmtId="0" fontId="18" fillId="0" borderId="4" xfId="1" applyFont="1" applyBorder="1" applyAlignment="1">
      <alignment horizontal="center"/>
    </xf>
    <xf numFmtId="0" fontId="24" fillId="0" borderId="5" xfId="1" applyFont="1" applyBorder="1"/>
    <xf numFmtId="0" fontId="24" fillId="0" borderId="6" xfId="1" applyFont="1" applyBorder="1"/>
    <xf numFmtId="0" fontId="24" fillId="0" borderId="7" xfId="1" applyFont="1" applyBorder="1"/>
    <xf numFmtId="0" fontId="18" fillId="0" borderId="8" xfId="1" applyFont="1" applyBorder="1" applyAlignment="1">
      <alignment horizontal="center"/>
    </xf>
    <xf numFmtId="0" fontId="18" fillId="0" borderId="8" xfId="1" applyFont="1" applyBorder="1"/>
    <xf numFmtId="0" fontId="17" fillId="0" borderId="9" xfId="1" applyFont="1" applyBorder="1" applyAlignment="1">
      <alignment horizontal="centerContinuous"/>
    </xf>
    <xf numFmtId="0" fontId="18" fillId="0" borderId="10" xfId="1" applyFont="1" applyBorder="1" applyAlignment="1">
      <alignment horizontal="center" vertical="top"/>
    </xf>
    <xf numFmtId="4" fontId="18" fillId="0" borderId="10" xfId="1" applyNumberFormat="1" applyFont="1" applyBorder="1"/>
    <xf numFmtId="4" fontId="18" fillId="3" borderId="10" xfId="1" applyNumberFormat="1" applyFont="1" applyFill="1" applyBorder="1"/>
    <xf numFmtId="0" fontId="24" fillId="0" borderId="9" xfId="1" quotePrefix="1" applyFont="1" applyBorder="1" applyAlignment="1">
      <alignment horizontal="left"/>
    </xf>
    <xf numFmtId="0" fontId="24" fillId="0" borderId="0" xfId="1" applyFont="1" applyAlignment="1">
      <alignment horizontal="left"/>
    </xf>
    <xf numFmtId="0" fontId="24" fillId="0" borderId="11" xfId="1" applyFont="1" applyBorder="1"/>
    <xf numFmtId="0" fontId="24" fillId="0" borderId="9" xfId="1" applyFont="1" applyBorder="1" applyAlignment="1">
      <alignment horizontal="center"/>
    </xf>
    <xf numFmtId="4" fontId="24" fillId="0" borderId="10" xfId="1" applyNumberFormat="1" applyFont="1" applyBorder="1"/>
    <xf numFmtId="2" fontId="24" fillId="0" borderId="10" xfId="1" applyNumberFormat="1" applyFont="1" applyBorder="1"/>
    <xf numFmtId="2" fontId="24" fillId="3" borderId="10" xfId="1" applyNumberFormat="1" applyFont="1" applyFill="1" applyBorder="1"/>
    <xf numFmtId="0" fontId="24" fillId="0" borderId="0" xfId="1" quotePrefix="1" applyFont="1" applyAlignment="1">
      <alignment horizontal="left"/>
    </xf>
    <xf numFmtId="4" fontId="24" fillId="3" borderId="10" xfId="1" applyNumberFormat="1" applyFont="1" applyFill="1" applyBorder="1"/>
    <xf numFmtId="0" fontId="24" fillId="0" borderId="9" xfId="1" applyFont="1" applyBorder="1"/>
    <xf numFmtId="0" fontId="19" fillId="0" borderId="0" xfId="1" applyFont="1" applyAlignment="1">
      <alignment horizontal="centerContinuous"/>
    </xf>
    <xf numFmtId="0" fontId="24" fillId="0" borderId="11" xfId="1" applyFont="1" applyBorder="1" applyAlignment="1">
      <alignment horizontal="centerContinuous"/>
    </xf>
    <xf numFmtId="0" fontId="18" fillId="0" borderId="9" xfId="1" applyFont="1" applyBorder="1" applyAlignment="1">
      <alignment horizontal="center"/>
    </xf>
    <xf numFmtId="0" fontId="27" fillId="0" borderId="9" xfId="1" quotePrefix="1" applyFont="1" applyBorder="1" applyAlignment="1">
      <alignment horizontal="left"/>
    </xf>
    <xf numFmtId="0" fontId="27" fillId="0" borderId="0" xfId="1" quotePrefix="1" applyFont="1" applyAlignment="1">
      <alignment horizontal="left"/>
    </xf>
    <xf numFmtId="0" fontId="27" fillId="0" borderId="0" xfId="1" applyFont="1"/>
    <xf numFmtId="0" fontId="27" fillId="0" borderId="11" xfId="1" applyFont="1" applyBorder="1"/>
    <xf numFmtId="0" fontId="27" fillId="0" borderId="9" xfId="1" applyFont="1" applyBorder="1" applyAlignment="1">
      <alignment horizontal="center"/>
    </xf>
    <xf numFmtId="4" fontId="27" fillId="3" borderId="10" xfId="1" applyNumberFormat="1" applyFont="1" applyFill="1" applyBorder="1"/>
    <xf numFmtId="0" fontId="25" fillId="0" borderId="9" xfId="1" applyFont="1" applyBorder="1"/>
    <xf numFmtId="0" fontId="28" fillId="0" borderId="0" xfId="1" applyFont="1"/>
    <xf numFmtId="0" fontId="28" fillId="0" borderId="0" xfId="1" quotePrefix="1" applyFont="1" applyAlignment="1">
      <alignment horizontal="left"/>
    </xf>
    <xf numFmtId="0" fontId="25" fillId="0" borderId="11" xfId="1" applyFont="1" applyBorder="1"/>
    <xf numFmtId="0" fontId="25" fillId="0" borderId="9" xfId="1" applyFont="1" applyBorder="1" applyAlignment="1">
      <alignment horizontal="center"/>
    </xf>
    <xf numFmtId="4" fontId="25" fillId="0" borderId="10" xfId="1" applyNumberFormat="1" applyFont="1" applyBorder="1"/>
    <xf numFmtId="4" fontId="25" fillId="3" borderId="10" xfId="1" applyNumberFormat="1" applyFont="1" applyFill="1" applyBorder="1"/>
    <xf numFmtId="0" fontId="28" fillId="0" borderId="0" xfId="1" quotePrefix="1" applyFont="1"/>
    <xf numFmtId="2" fontId="25" fillId="2" borderId="10" xfId="1" applyNumberFormat="1" applyFont="1" applyFill="1" applyBorder="1"/>
    <xf numFmtId="0" fontId="25" fillId="0" borderId="10" xfId="1" applyFont="1" applyBorder="1"/>
    <xf numFmtId="0" fontId="25" fillId="3" borderId="11" xfId="1" applyFont="1" applyFill="1" applyBorder="1"/>
    <xf numFmtId="0" fontId="28" fillId="0" borderId="0" xfId="1" applyFont="1" applyAlignment="1">
      <alignment horizontal="left"/>
    </xf>
    <xf numFmtId="0" fontId="24" fillId="0" borderId="5" xfId="1" applyFont="1" applyBorder="1" applyAlignment="1">
      <alignment horizontal="center"/>
    </xf>
    <xf numFmtId="0" fontId="24" fillId="0" borderId="8" xfId="1" applyFont="1" applyBorder="1"/>
    <xf numFmtId="0" fontId="24" fillId="3" borderId="8" xfId="1" applyFont="1" applyFill="1" applyBorder="1"/>
    <xf numFmtId="0" fontId="12" fillId="0" borderId="1" xfId="1" applyFont="1" applyBorder="1" applyAlignment="1">
      <alignment horizontal="centerContinuous"/>
    </xf>
    <xf numFmtId="0" fontId="18" fillId="0" borderId="2" xfId="1" applyFont="1" applyBorder="1" applyAlignment="1">
      <alignment horizontal="centerContinuous"/>
    </xf>
    <xf numFmtId="4" fontId="18" fillId="0" borderId="4" xfId="1" applyNumberFormat="1" applyFont="1" applyBorder="1"/>
    <xf numFmtId="0" fontId="18" fillId="0" borderId="12" xfId="1" applyFont="1" applyBorder="1" applyAlignment="1">
      <alignment horizontal="centerContinuous"/>
    </xf>
    <xf numFmtId="0" fontId="18" fillId="0" borderId="13" xfId="1" applyFont="1" applyBorder="1" applyAlignment="1">
      <alignment horizontal="centerContinuous"/>
    </xf>
    <xf numFmtId="0" fontId="24" fillId="0" borderId="12" xfId="1" applyFont="1" applyBorder="1" applyAlignment="1">
      <alignment horizontal="center"/>
    </xf>
    <xf numFmtId="0" fontId="18" fillId="0" borderId="14" xfId="1" applyFont="1" applyBorder="1"/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7" fillId="0" borderId="1" xfId="1" applyFont="1" applyBorder="1" applyAlignment="1">
      <alignment horizontal="centerContinuous"/>
    </xf>
    <xf numFmtId="0" fontId="18" fillId="0" borderId="1" xfId="1" applyFont="1" applyBorder="1" applyAlignment="1">
      <alignment horizontal="center"/>
    </xf>
    <xf numFmtId="0" fontId="29" fillId="0" borderId="0" xfId="1" quotePrefix="1" applyFont="1" applyAlignment="1">
      <alignment horizontal="left"/>
    </xf>
    <xf numFmtId="0" fontId="7" fillId="0" borderId="0" xfId="3" quotePrefix="1" applyFont="1" applyAlignment="1">
      <alignment horizontal="left"/>
    </xf>
    <xf numFmtId="0" fontId="25" fillId="0" borderId="0" xfId="1" quotePrefix="1" applyFont="1" applyAlignment="1">
      <alignment horizontal="left"/>
    </xf>
    <xf numFmtId="0" fontId="25" fillId="0" borderId="0" xfId="1" applyFont="1" applyAlignment="1">
      <alignment horizontal="left"/>
    </xf>
    <xf numFmtId="0" fontId="25" fillId="0" borderId="0" xfId="1" applyFont="1" applyAlignment="1">
      <alignment vertical="top"/>
    </xf>
    <xf numFmtId="2" fontId="25" fillId="0" borderId="10" xfId="1" applyNumberFormat="1" applyFont="1" applyBorder="1"/>
    <xf numFmtId="0" fontId="28" fillId="0" borderId="0" xfId="1" applyFont="1" applyAlignment="1">
      <alignment vertical="top"/>
    </xf>
    <xf numFmtId="0" fontId="24" fillId="0" borderId="0" xfId="1" quotePrefix="1" applyFont="1"/>
    <xf numFmtId="0" fontId="24" fillId="0" borderId="5" xfId="1" quotePrefix="1" applyFont="1" applyBorder="1" applyAlignment="1">
      <alignment horizontal="left"/>
    </xf>
    <xf numFmtId="0" fontId="24" fillId="0" borderId="6" xfId="1" quotePrefix="1" applyFont="1" applyBorder="1" applyAlignment="1">
      <alignment horizontal="left"/>
    </xf>
    <xf numFmtId="0" fontId="24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Continuous"/>
    </xf>
    <xf numFmtId="0" fontId="18" fillId="0" borderId="0" xfId="1" applyFont="1" applyAlignment="1">
      <alignment horizontal="centerContinuous"/>
    </xf>
    <xf numFmtId="0" fontId="24" fillId="0" borderId="12" xfId="1" applyFont="1" applyBorder="1" applyAlignment="1">
      <alignment horizontal="centerContinuous" vertical="center"/>
    </xf>
    <xf numFmtId="0" fontId="24" fillId="0" borderId="13" xfId="1" applyFont="1" applyBorder="1" applyAlignment="1">
      <alignment horizontal="centerContinuous" vertical="center"/>
    </xf>
    <xf numFmtId="0" fontId="24" fillId="0" borderId="12" xfId="1" applyFont="1" applyBorder="1" applyAlignment="1">
      <alignment horizontal="center" vertical="center"/>
    </xf>
    <xf numFmtId="0" fontId="24" fillId="0" borderId="14" xfId="1" applyFont="1" applyBorder="1"/>
    <xf numFmtId="0" fontId="30" fillId="0" borderId="0" xfId="1" applyFont="1"/>
    <xf numFmtId="0" fontId="24" fillId="0" borderId="0" xfId="0" applyFont="1"/>
    <xf numFmtId="49" fontId="24" fillId="0" borderId="0" xfId="1" applyNumberFormat="1" applyFont="1"/>
    <xf numFmtId="49" fontId="24" fillId="0" borderId="0" xfId="1" applyNumberFormat="1" applyFont="1" applyAlignment="1">
      <alignment horizontal="right"/>
    </xf>
    <xf numFmtId="164" fontId="24" fillId="0" borderId="0" xfId="1" applyNumberFormat="1" applyFont="1" applyAlignment="1">
      <alignment horizontal="right"/>
    </xf>
    <xf numFmtId="164" fontId="24" fillId="0" borderId="0" xfId="1" applyNumberFormat="1" applyFont="1"/>
    <xf numFmtId="0" fontId="31" fillId="0" borderId="0" xfId="0" applyFont="1"/>
    <xf numFmtId="0" fontId="18" fillId="0" borderId="0" xfId="1" applyFont="1"/>
    <xf numFmtId="0" fontId="19" fillId="0" borderId="0" xfId="1" applyFont="1"/>
    <xf numFmtId="49" fontId="18" fillId="0" borderId="0" xfId="1" applyNumberFormat="1" applyFont="1" applyAlignment="1">
      <alignment horizontal="right"/>
    </xf>
    <xf numFmtId="0" fontId="18" fillId="0" borderId="0" xfId="1" applyFont="1" applyAlignment="1">
      <alignment horizontal="right"/>
    </xf>
    <xf numFmtId="0" fontId="24" fillId="0" borderId="2" xfId="0" applyFont="1" applyBorder="1" applyAlignment="1">
      <alignment horizontal="centerContinuous"/>
    </xf>
    <xf numFmtId="0" fontId="30" fillId="0" borderId="2" xfId="1" applyFont="1" applyBorder="1" applyAlignment="1">
      <alignment horizontal="right"/>
    </xf>
    <xf numFmtId="0" fontId="29" fillId="0" borderId="2" xfId="1" applyFont="1" applyBorder="1" applyAlignment="1">
      <alignment horizontal="right"/>
    </xf>
    <xf numFmtId="0" fontId="24" fillId="0" borderId="4" xfId="1" applyFont="1" applyBorder="1" applyAlignment="1">
      <alignment horizontal="centerContinuous"/>
    </xf>
    <xf numFmtId="0" fontId="24" fillId="0" borderId="4" xfId="1" applyFont="1" applyBorder="1" applyAlignment="1">
      <alignment horizontal="center"/>
    </xf>
    <xf numFmtId="0" fontId="24" fillId="0" borderId="5" xfId="0" applyFont="1" applyBorder="1"/>
    <xf numFmtId="0" fontId="24" fillId="0" borderId="6" xfId="0" applyFont="1" applyBorder="1"/>
    <xf numFmtId="0" fontId="24" fillId="0" borderId="9" xfId="0" applyFont="1" applyBorder="1"/>
    <xf numFmtId="0" fontId="27" fillId="0" borderId="0" xfId="0" applyFont="1"/>
    <xf numFmtId="4" fontId="24" fillId="0" borderId="4" xfId="1" quotePrefix="1" applyNumberFormat="1" applyFont="1" applyBorder="1" applyAlignment="1">
      <alignment horizontal="right"/>
    </xf>
    <xf numFmtId="0" fontId="32" fillId="0" borderId="0" xfId="1" applyFont="1"/>
    <xf numFmtId="0" fontId="24" fillId="0" borderId="9" xfId="0" applyFont="1" applyBorder="1" applyAlignment="1">
      <alignment vertical="center" wrapText="1"/>
    </xf>
    <xf numFmtId="0" fontId="27" fillId="0" borderId="0" xfId="1" applyFont="1" applyAlignment="1">
      <alignment vertical="center"/>
    </xf>
    <xf numFmtId="0" fontId="33" fillId="0" borderId="0" xfId="1" applyFont="1" applyAlignment="1">
      <alignment vertical="center" wrapText="1"/>
    </xf>
    <xf numFmtId="4" fontId="24" fillId="0" borderId="10" xfId="1" quotePrefix="1" applyNumberFormat="1" applyFont="1" applyBorder="1" applyAlignment="1">
      <alignment horizontal="right"/>
    </xf>
    <xf numFmtId="0" fontId="33" fillId="0" borderId="0" xfId="1" applyFont="1"/>
    <xf numFmtId="0" fontId="27" fillId="0" borderId="0" xfId="1" quotePrefix="1" applyFont="1" applyAlignment="1">
      <alignment horizontal="center"/>
    </xf>
    <xf numFmtId="0" fontId="24" fillId="0" borderId="0" xfId="1" applyFont="1" applyAlignment="1">
      <alignment vertical="center"/>
    </xf>
    <xf numFmtId="0" fontId="32" fillId="0" borderId="0" xfId="1" applyFont="1" applyAlignment="1">
      <alignment vertical="center" wrapText="1"/>
    </xf>
    <xf numFmtId="0" fontId="24" fillId="0" borderId="0" xfId="1" quotePrefix="1" applyFont="1" applyAlignment="1">
      <alignment horizontal="center"/>
    </xf>
    <xf numFmtId="0" fontId="34" fillId="0" borderId="5" xfId="0" applyFont="1" applyBorder="1"/>
    <xf numFmtId="0" fontId="27" fillId="0" borderId="6" xfId="0" applyFont="1" applyBorder="1"/>
    <xf numFmtId="0" fontId="27" fillId="0" borderId="6" xfId="1" applyFont="1" applyBorder="1"/>
    <xf numFmtId="0" fontId="27" fillId="0" borderId="6" xfId="1" quotePrefix="1" applyFont="1" applyBorder="1" applyAlignment="1">
      <alignment horizontal="center"/>
    </xf>
    <xf numFmtId="0" fontId="27" fillId="0" borderId="5" xfId="1" applyFont="1" applyBorder="1" applyAlignment="1">
      <alignment horizontal="center"/>
    </xf>
    <xf numFmtId="0" fontId="24" fillId="0" borderId="8" xfId="1" quotePrefix="1" applyFont="1" applyBorder="1" applyAlignment="1">
      <alignment horizontal="right"/>
    </xf>
    <xf numFmtId="0" fontId="18" fillId="0" borderId="9" xfId="0" applyFont="1" applyBorder="1"/>
    <xf numFmtId="0" fontId="35" fillId="0" borderId="0" xfId="0" applyFont="1"/>
    <xf numFmtId="0" fontId="35" fillId="0" borderId="0" xfId="1" applyFont="1"/>
    <xf numFmtId="0" fontId="35" fillId="0" borderId="0" xfId="1" quotePrefix="1" applyFont="1" applyAlignment="1">
      <alignment horizontal="center"/>
    </xf>
    <xf numFmtId="0" fontId="35" fillId="0" borderId="9" xfId="1" applyFont="1" applyBorder="1" applyAlignment="1">
      <alignment horizontal="center"/>
    </xf>
    <xf numFmtId="4" fontId="18" fillId="0" borderId="10" xfId="1" quotePrefix="1" applyNumberFormat="1" applyFont="1" applyBorder="1" applyAlignment="1">
      <alignment horizontal="right"/>
    </xf>
    <xf numFmtId="0" fontId="24" fillId="0" borderId="10" xfId="1" quotePrefix="1" applyFont="1" applyBorder="1" applyAlignment="1">
      <alignment horizontal="center"/>
    </xf>
    <xf numFmtId="0" fontId="24" fillId="0" borderId="12" xfId="1" applyFont="1" applyBorder="1"/>
    <xf numFmtId="0" fontId="27" fillId="0" borderId="13" xfId="1" applyFont="1" applyBorder="1"/>
    <xf numFmtId="0" fontId="24" fillId="0" borderId="13" xfId="1" applyFont="1" applyBorder="1"/>
    <xf numFmtId="0" fontId="27" fillId="0" borderId="13" xfId="1" quotePrefix="1" applyFont="1" applyBorder="1" applyAlignment="1">
      <alignment horizontal="center"/>
    </xf>
    <xf numFmtId="0" fontId="27" fillId="0" borderId="12" xfId="1" applyFont="1" applyBorder="1" applyAlignment="1">
      <alignment horizontal="center"/>
    </xf>
    <xf numFmtId="0" fontId="24" fillId="0" borderId="14" xfId="1" quotePrefix="1" applyFont="1" applyBorder="1" applyAlignment="1">
      <alignment horizontal="center"/>
    </xf>
    <xf numFmtId="0" fontId="24" fillId="0" borderId="15" xfId="1" applyFont="1" applyBorder="1"/>
    <xf numFmtId="0" fontId="27" fillId="0" borderId="15" xfId="1" applyFont="1" applyBorder="1"/>
    <xf numFmtId="0" fontId="27" fillId="0" borderId="15" xfId="1" quotePrefix="1" applyFont="1" applyBorder="1" applyAlignment="1">
      <alignment horizontal="center"/>
    </xf>
    <xf numFmtId="0" fontId="27" fillId="0" borderId="15" xfId="1" applyFont="1" applyBorder="1" applyAlignment="1">
      <alignment horizontal="center"/>
    </xf>
    <xf numFmtId="0" fontId="24" fillId="0" borderId="15" xfId="1" quotePrefix="1" applyFont="1" applyBorder="1" applyAlignment="1">
      <alignment horizontal="center"/>
    </xf>
    <xf numFmtId="0" fontId="27" fillId="0" borderId="0" xfId="1" applyFont="1" applyAlignment="1">
      <alignment horizontal="center"/>
    </xf>
    <xf numFmtId="0" fontId="27" fillId="0" borderId="0" xfId="0" applyFont="1" applyAlignment="1">
      <alignment vertical="center"/>
    </xf>
    <xf numFmtId="0" fontId="24" fillId="0" borderId="0" xfId="1" quotePrefix="1" applyFont="1" applyAlignment="1">
      <alignment horizontal="right"/>
    </xf>
    <xf numFmtId="4" fontId="18" fillId="0" borderId="4" xfId="1" quotePrefix="1" applyNumberFormat="1" applyFont="1" applyBorder="1" applyAlignment="1">
      <alignment horizontal="right"/>
    </xf>
    <xf numFmtId="0" fontId="19" fillId="0" borderId="0" xfId="1" applyFont="1" applyAlignment="1">
      <alignment horizontal="center" vertical="top"/>
    </xf>
    <xf numFmtId="0" fontId="24" fillId="0" borderId="4" xfId="1" quotePrefix="1" applyFont="1" applyBorder="1" applyAlignment="1">
      <alignment horizontal="right"/>
    </xf>
    <xf numFmtId="0" fontId="31" fillId="0" borderId="0" xfId="1" applyFont="1"/>
    <xf numFmtId="0" fontId="18" fillId="0" borderId="1" xfId="1" applyFont="1" applyBorder="1" applyAlignment="1">
      <alignment horizontal="left"/>
    </xf>
    <xf numFmtId="0" fontId="18" fillId="0" borderId="2" xfId="1" applyFont="1" applyBorder="1" applyAlignment="1">
      <alignment horizontal="left"/>
    </xf>
    <xf numFmtId="4" fontId="24" fillId="0" borderId="4" xfId="1" applyNumberFormat="1" applyFont="1" applyBorder="1"/>
    <xf numFmtId="0" fontId="34" fillId="0" borderId="9" xfId="1" applyFont="1" applyBorder="1"/>
    <xf numFmtId="0" fontId="24" fillId="0" borderId="10" xfId="1" quotePrefix="1" applyFont="1" applyBorder="1" applyAlignment="1">
      <alignment horizontal="right"/>
    </xf>
    <xf numFmtId="0" fontId="34" fillId="0" borderId="9" xfId="1" applyFont="1" applyBorder="1" applyAlignment="1">
      <alignment vertical="center" wrapText="1"/>
    </xf>
    <xf numFmtId="2" fontId="24" fillId="0" borderId="10" xfId="1" quotePrefix="1" applyNumberFormat="1" applyFont="1" applyBorder="1" applyAlignment="1">
      <alignment horizontal="right"/>
    </xf>
    <xf numFmtId="0" fontId="27" fillId="0" borderId="0" xfId="1" applyFont="1" applyAlignment="1">
      <alignment horizontal="left"/>
    </xf>
    <xf numFmtId="4" fontId="24" fillId="0" borderId="10" xfId="1" quotePrefix="1" applyNumberFormat="1" applyFont="1" applyBorder="1" applyAlignment="1">
      <alignment horizontal="right" vertical="center" wrapText="1"/>
    </xf>
    <xf numFmtId="0" fontId="36" fillId="0" borderId="9" xfId="1" applyFont="1" applyBorder="1"/>
    <xf numFmtId="0" fontId="36" fillId="0" borderId="0" xfId="1" applyFont="1"/>
    <xf numFmtId="0" fontId="28" fillId="0" borderId="0" xfId="1" applyFont="1" applyAlignment="1">
      <alignment horizontal="right"/>
    </xf>
    <xf numFmtId="0" fontId="28" fillId="0" borderId="0" xfId="1" quotePrefix="1" applyFont="1" applyAlignment="1">
      <alignment horizontal="center"/>
    </xf>
    <xf numFmtId="0" fontId="28" fillId="0" borderId="9" xfId="1" applyFont="1" applyBorder="1" applyAlignment="1">
      <alignment horizontal="center"/>
    </xf>
    <xf numFmtId="4" fontId="25" fillId="0" borderId="10" xfId="1" quotePrefix="1" applyNumberFormat="1" applyFont="1" applyBorder="1" applyAlignment="1">
      <alignment horizontal="right"/>
    </xf>
    <xf numFmtId="0" fontId="25" fillId="0" borderId="0" xfId="1" quotePrefix="1" applyFont="1" applyAlignment="1">
      <alignment horizontal="right"/>
    </xf>
    <xf numFmtId="0" fontId="27" fillId="0" borderId="0" xfId="1" applyFont="1" applyAlignment="1">
      <alignment horizontal="left" vertical="center"/>
    </xf>
    <xf numFmtId="0" fontId="18" fillId="0" borderId="1" xfId="1" applyFont="1" applyBorder="1"/>
    <xf numFmtId="4" fontId="18" fillId="0" borderId="10" xfId="1" applyNumberFormat="1" applyFont="1" applyBorder="1" applyAlignment="1">
      <alignment horizontal="right"/>
    </xf>
    <xf numFmtId="0" fontId="24" fillId="0" borderId="12" xfId="1" applyFont="1" applyBorder="1" applyAlignment="1">
      <alignment horizontal="centerContinuous"/>
    </xf>
    <xf numFmtId="0" fontId="24" fillId="0" borderId="13" xfId="1" applyFont="1" applyBorder="1" applyAlignment="1">
      <alignment horizontal="centerContinuous"/>
    </xf>
    <xf numFmtId="0" fontId="18" fillId="0" borderId="14" xfId="1" applyFont="1" applyBorder="1" applyAlignment="1">
      <alignment horizontal="centerContinuous"/>
    </xf>
    <xf numFmtId="164" fontId="24" fillId="0" borderId="0" xfId="1" applyNumberFormat="1" applyFont="1" applyAlignment="1">
      <alignment horizontal="centerContinuous"/>
    </xf>
    <xf numFmtId="0" fontId="11" fillId="0" borderId="0" xfId="1" applyFont="1" applyAlignment="1">
      <alignment horizontal="centerContinuous" vertical="center" wrapText="1"/>
    </xf>
    <xf numFmtId="0" fontId="37" fillId="0" borderId="0" xfId="1" applyFont="1"/>
    <xf numFmtId="0" fontId="15" fillId="0" borderId="0" xfId="1" applyFont="1" applyAlignment="1">
      <alignment horizontal="centerContinuous" vertical="center" wrapText="1"/>
    </xf>
    <xf numFmtId="4" fontId="24" fillId="0" borderId="4" xfId="1" applyNumberFormat="1" applyFont="1" applyBorder="1" applyAlignment="1">
      <alignment horizontal="right"/>
    </xf>
    <xf numFmtId="4" fontId="24" fillId="3" borderId="4" xfId="1" applyNumberFormat="1" applyFont="1" applyFill="1" applyBorder="1" applyAlignment="1">
      <alignment horizontal="right"/>
    </xf>
    <xf numFmtId="2" fontId="24" fillId="3" borderId="10" xfId="1" quotePrefix="1" applyNumberFormat="1" applyFont="1" applyFill="1" applyBorder="1" applyAlignment="1">
      <alignment horizontal="right"/>
    </xf>
    <xf numFmtId="4" fontId="24" fillId="3" borderId="10" xfId="1" quotePrefix="1" applyNumberFormat="1" applyFont="1" applyFill="1" applyBorder="1" applyAlignment="1">
      <alignment horizontal="right"/>
    </xf>
    <xf numFmtId="0" fontId="18" fillId="0" borderId="1" xfId="1" applyFont="1" applyBorder="1" applyAlignment="1">
      <alignment horizontal="centerContinuous"/>
    </xf>
    <xf numFmtId="0" fontId="18" fillId="0" borderId="14" xfId="1" applyFont="1" applyBorder="1" applyAlignment="1">
      <alignment horizontal="right"/>
    </xf>
    <xf numFmtId="0" fontId="18" fillId="0" borderId="12" xfId="1" applyFont="1" applyBorder="1" applyAlignment="1">
      <alignment horizontal="right"/>
    </xf>
    <xf numFmtId="0" fontId="18" fillId="0" borderId="4" xfId="1" applyFont="1" applyBorder="1" applyAlignment="1">
      <alignment horizontal="right"/>
    </xf>
    <xf numFmtId="0" fontId="24" fillId="0" borderId="8" xfId="1" applyFont="1" applyBorder="1" applyAlignment="1">
      <alignment horizontal="right"/>
    </xf>
    <xf numFmtId="4" fontId="24" fillId="0" borderId="10" xfId="1" applyNumberFormat="1" applyFont="1" applyBorder="1" applyAlignment="1">
      <alignment horizontal="right"/>
    </xf>
    <xf numFmtId="4" fontId="24" fillId="3" borderId="10" xfId="1" applyNumberFormat="1" applyFont="1" applyFill="1" applyBorder="1" applyAlignment="1">
      <alignment horizontal="right"/>
    </xf>
    <xf numFmtId="0" fontId="38" fillId="0" borderId="0" xfId="0" applyFont="1" applyAlignment="1">
      <alignment horizontal="left" vertical="center"/>
    </xf>
    <xf numFmtId="0" fontId="24" fillId="0" borderId="0" xfId="1" applyFont="1" applyAlignment="1">
      <alignment horizontal="right"/>
    </xf>
    <xf numFmtId="0" fontId="24" fillId="0" borderId="9" xfId="1" quotePrefix="1" applyFont="1" applyBorder="1" applyAlignment="1">
      <alignment horizontal="center"/>
    </xf>
    <xf numFmtId="4" fontId="18" fillId="0" borderId="4" xfId="1" applyNumberFormat="1" applyFont="1" applyBorder="1" applyAlignment="1">
      <alignment horizontal="right"/>
    </xf>
    <xf numFmtId="4" fontId="24" fillId="3" borderId="4" xfId="1" applyNumberFormat="1" applyFont="1" applyFill="1" applyBorder="1"/>
    <xf numFmtId="4" fontId="24" fillId="3" borderId="10" xfId="1" quotePrefix="1" applyNumberFormat="1" applyFont="1" applyFill="1" applyBorder="1"/>
    <xf numFmtId="0" fontId="24" fillId="0" borderId="1" xfId="1" applyFont="1" applyBorder="1" applyAlignment="1">
      <alignment horizontal="left"/>
    </xf>
    <xf numFmtId="0" fontId="24" fillId="0" borderId="2" xfId="1" applyFont="1" applyBorder="1" applyAlignment="1">
      <alignment horizontal="left"/>
    </xf>
    <xf numFmtId="2" fontId="24" fillId="0" borderId="4" xfId="1" quotePrefix="1" applyNumberFormat="1" applyFont="1" applyBorder="1" applyAlignment="1">
      <alignment horizontal="right"/>
    </xf>
    <xf numFmtId="49" fontId="24" fillId="0" borderId="9" xfId="1" applyNumberFormat="1" applyFont="1" applyBorder="1" applyAlignment="1">
      <alignment horizontal="left"/>
    </xf>
    <xf numFmtId="0" fontId="24" fillId="0" borderId="10" xfId="1" applyFont="1" applyBorder="1" applyAlignment="1">
      <alignment horizontal="center"/>
    </xf>
    <xf numFmtId="0" fontId="24" fillId="0" borderId="9" xfId="1" applyFont="1" applyBorder="1" applyAlignment="1">
      <alignment horizontal="left"/>
    </xf>
    <xf numFmtId="0" fontId="24" fillId="0" borderId="6" xfId="1" quotePrefix="1" applyFont="1" applyBorder="1" applyAlignment="1">
      <alignment horizontal="right"/>
    </xf>
    <xf numFmtId="0" fontId="24" fillId="0" borderId="8" xfId="1" quotePrefix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18" fillId="0" borderId="7" xfId="1" applyFont="1" applyBorder="1"/>
    <xf numFmtId="0" fontId="32" fillId="0" borderId="6" xfId="1" applyFont="1" applyBorder="1"/>
    <xf numFmtId="0" fontId="32" fillId="0" borderId="8" xfId="1" applyFont="1" applyBorder="1"/>
    <xf numFmtId="0" fontId="30" fillId="0" borderId="0" xfId="1" applyFont="1" applyAlignment="1">
      <alignment horizontal="center"/>
    </xf>
    <xf numFmtId="0" fontId="15" fillId="0" borderId="0" xfId="1" applyFont="1" applyAlignment="1">
      <alignment horizontal="centerContinuous" vertical="center"/>
    </xf>
    <xf numFmtId="0" fontId="39" fillId="0" borderId="0" xfId="1" applyFont="1" applyAlignment="1">
      <alignment horizontal="centerContinuous" vertical="center" wrapText="1"/>
    </xf>
    <xf numFmtId="0" fontId="24" fillId="0" borderId="4" xfId="1" quotePrefix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24" fillId="0" borderId="2" xfId="1" applyFont="1" applyBorder="1" applyAlignment="1">
      <alignment horizontal="right"/>
    </xf>
    <xf numFmtId="0" fontId="18" fillId="0" borderId="14" xfId="1" applyFont="1" applyBorder="1" applyAlignment="1">
      <alignment horizontal="center"/>
    </xf>
    <xf numFmtId="0" fontId="18" fillId="0" borderId="2" xfId="1" applyFont="1" applyBorder="1" applyAlignment="1">
      <alignment horizontal="right"/>
    </xf>
    <xf numFmtId="0" fontId="24" fillId="0" borderId="6" xfId="1" applyFont="1" applyBorder="1" applyAlignment="1">
      <alignment horizontal="right"/>
    </xf>
    <xf numFmtId="0" fontId="18" fillId="0" borderId="0" xfId="1" applyFont="1" applyAlignment="1">
      <alignment horizontal="center"/>
    </xf>
    <xf numFmtId="0" fontId="18" fillId="0" borderId="9" xfId="1" applyFont="1" applyBorder="1" applyAlignment="1">
      <alignment horizontal="left"/>
    </xf>
    <xf numFmtId="0" fontId="18" fillId="0" borderId="9" xfId="1" applyFont="1" applyBorder="1"/>
    <xf numFmtId="0" fontId="18" fillId="0" borderId="0" xfId="1" quotePrefix="1" applyFont="1" applyAlignment="1">
      <alignment horizontal="left"/>
    </xf>
    <xf numFmtId="0" fontId="40" fillId="0" borderId="0" xfId="1" applyFont="1"/>
    <xf numFmtId="0" fontId="38" fillId="0" borderId="13" xfId="0" applyFont="1" applyBorder="1" applyAlignment="1">
      <alignment horizontal="left" vertical="center"/>
    </xf>
    <xf numFmtId="0" fontId="25" fillId="0" borderId="13" xfId="1" applyFont="1" applyBorder="1"/>
    <xf numFmtId="0" fontId="24" fillId="0" borderId="14" xfId="1" applyFont="1" applyBorder="1" applyAlignment="1">
      <alignment horizontal="center"/>
    </xf>
    <xf numFmtId="0" fontId="32" fillId="0" borderId="0" xfId="1" applyFont="1" applyAlignment="1">
      <alignment horizontal="center"/>
    </xf>
    <xf numFmtId="0" fontId="41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0" fillId="0" borderId="0" xfId="0" applyFont="1"/>
    <xf numFmtId="0" fontId="44" fillId="0" borderId="0" xfId="0" applyFont="1"/>
    <xf numFmtId="0" fontId="1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7" xfId="0" applyNumberFormat="1" applyBorder="1"/>
    <xf numFmtId="0" fontId="0" fillId="0" borderId="18" xfId="0" applyBorder="1" applyAlignment="1">
      <alignment horizontal="center"/>
    </xf>
    <xf numFmtId="4" fontId="0" fillId="0" borderId="18" xfId="0" applyNumberFormat="1" applyBorder="1"/>
    <xf numFmtId="0" fontId="0" fillId="0" borderId="19" xfId="0" applyBorder="1" applyAlignment="1">
      <alignment horizontal="center"/>
    </xf>
    <xf numFmtId="4" fontId="0" fillId="0" borderId="19" xfId="0" applyNumberFormat="1" applyBorder="1"/>
    <xf numFmtId="4" fontId="10" fillId="0" borderId="16" xfId="0" applyNumberFormat="1" applyFont="1" applyBorder="1"/>
    <xf numFmtId="0" fontId="45" fillId="0" borderId="0" xfId="0" applyFont="1"/>
    <xf numFmtId="0" fontId="17" fillId="0" borderId="0" xfId="1" applyFont="1" applyAlignment="1">
      <alignment horizontal="left" vertical="top"/>
    </xf>
    <xf numFmtId="0" fontId="15" fillId="0" borderId="0" xfId="0" applyFont="1"/>
    <xf numFmtId="4" fontId="0" fillId="0" borderId="4" xfId="0" applyNumberFormat="1" applyBorder="1"/>
    <xf numFmtId="4" fontId="0" fillId="0" borderId="10" xfId="0" applyNumberFormat="1" applyBorder="1"/>
    <xf numFmtId="0" fontId="19" fillId="0" borderId="0" xfId="1" applyFont="1" applyAlignment="1">
      <alignment horizontal="left" vertical="top"/>
    </xf>
    <xf numFmtId="0" fontId="10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18" fillId="3" borderId="4" xfId="1" applyFont="1" applyFill="1" applyBorder="1" applyAlignment="1">
      <alignment horizontal="center"/>
    </xf>
    <xf numFmtId="0" fontId="18" fillId="3" borderId="8" xfId="1" applyFont="1" applyFill="1" applyBorder="1"/>
    <xf numFmtId="4" fontId="18" fillId="3" borderId="4" xfId="1" applyNumberFormat="1" applyFont="1" applyFill="1" applyBorder="1"/>
    <xf numFmtId="0" fontId="18" fillId="3" borderId="14" xfId="1" applyFont="1" applyFill="1" applyBorder="1"/>
    <xf numFmtId="0" fontId="24" fillId="0" borderId="10" xfId="1" applyFont="1" applyBorder="1"/>
    <xf numFmtId="0" fontId="33" fillId="0" borderId="10" xfId="1" applyFont="1" applyBorder="1" applyAlignment="1">
      <alignment vertical="center" wrapText="1"/>
    </xf>
    <xf numFmtId="4" fontId="24" fillId="5" borderId="10" xfId="1" applyNumberFormat="1" applyFont="1" applyFill="1" applyBorder="1" applyAlignment="1">
      <alignment horizontal="right"/>
    </xf>
    <xf numFmtId="4" fontId="24" fillId="5" borderId="10" xfId="1" quotePrefix="1" applyNumberFormat="1" applyFont="1" applyFill="1" applyBorder="1" applyAlignment="1">
      <alignment horizontal="right"/>
    </xf>
    <xf numFmtId="0" fontId="24" fillId="5" borderId="10" xfId="1" quotePrefix="1" applyFont="1" applyFill="1" applyBorder="1" applyAlignment="1">
      <alignment horizontal="right"/>
    </xf>
    <xf numFmtId="4" fontId="18" fillId="5" borderId="4" xfId="1" applyNumberFormat="1" applyFont="1" applyFill="1" applyBorder="1" applyAlignment="1">
      <alignment horizontal="right"/>
    </xf>
    <xf numFmtId="0" fontId="18" fillId="5" borderId="14" xfId="1" applyFont="1" applyFill="1" applyBorder="1" applyAlignment="1">
      <alignment horizontal="right"/>
    </xf>
    <xf numFmtId="0" fontId="24" fillId="5" borderId="8" xfId="1" applyFont="1" applyFill="1" applyBorder="1" applyAlignment="1">
      <alignment horizontal="right"/>
    </xf>
    <xf numFmtId="0" fontId="27" fillId="5" borderId="10" xfId="1" applyFont="1" applyFill="1" applyBorder="1" applyAlignment="1">
      <alignment horizontal="center"/>
    </xf>
    <xf numFmtId="0" fontId="24" fillId="0" borderId="0" xfId="4" quotePrefix="1" applyFont="1" applyAlignment="1">
      <alignment horizontal="right"/>
    </xf>
    <xf numFmtId="0" fontId="30" fillId="3" borderId="0" xfId="1" applyFont="1" applyFill="1"/>
    <xf numFmtId="0" fontId="11" fillId="3" borderId="0" xfId="1" applyFont="1" applyFill="1" applyAlignment="1">
      <alignment horizontal="centerContinuous" vertical="center" wrapText="1"/>
    </xf>
    <xf numFmtId="0" fontId="24" fillId="3" borderId="0" xfId="1" applyFont="1" applyFill="1" applyAlignment="1">
      <alignment horizontal="centerContinuous"/>
    </xf>
    <xf numFmtId="0" fontId="24" fillId="3" borderId="10" xfId="1" quotePrefix="1" applyFont="1" applyFill="1" applyBorder="1" applyAlignment="1">
      <alignment horizontal="right"/>
    </xf>
    <xf numFmtId="0" fontId="24" fillId="3" borderId="8" xfId="1" quotePrefix="1" applyFont="1" applyFill="1" applyBorder="1" applyAlignment="1">
      <alignment horizontal="right"/>
    </xf>
    <xf numFmtId="4" fontId="18" fillId="3" borderId="10" xfId="1" applyNumberFormat="1" applyFont="1" applyFill="1" applyBorder="1" applyAlignment="1">
      <alignment horizontal="right"/>
    </xf>
    <xf numFmtId="0" fontId="18" fillId="3" borderId="12" xfId="1" applyFont="1" applyFill="1" applyBorder="1" applyAlignment="1">
      <alignment horizontal="right"/>
    </xf>
    <xf numFmtId="0" fontId="18" fillId="3" borderId="0" xfId="1" applyFont="1" applyFill="1" applyAlignment="1">
      <alignment horizontal="right"/>
    </xf>
    <xf numFmtId="0" fontId="18" fillId="3" borderId="4" xfId="1" applyFont="1" applyFill="1" applyBorder="1" applyAlignment="1">
      <alignment horizontal="right"/>
    </xf>
    <xf numFmtId="0" fontId="24" fillId="3" borderId="8" xfId="1" applyFont="1" applyFill="1" applyBorder="1" applyAlignment="1">
      <alignment horizontal="right"/>
    </xf>
    <xf numFmtId="0" fontId="24" fillId="3" borderId="0" xfId="1" applyFont="1" applyFill="1"/>
    <xf numFmtId="0" fontId="24" fillId="3" borderId="10" xfId="1" applyFont="1" applyFill="1" applyBorder="1"/>
    <xf numFmtId="4" fontId="30" fillId="0" borderId="0" xfId="1" applyNumberFormat="1" applyFont="1"/>
    <xf numFmtId="4" fontId="32" fillId="0" borderId="0" xfId="1" applyNumberFormat="1" applyFont="1"/>
    <xf numFmtId="4" fontId="30" fillId="3" borderId="0" xfId="1" applyNumberFormat="1" applyFont="1" applyFill="1"/>
    <xf numFmtId="4" fontId="24" fillId="0" borderId="0" xfId="1" applyNumberFormat="1" applyFont="1" applyAlignment="1">
      <alignment horizontal="right"/>
    </xf>
    <xf numFmtId="4" fontId="46" fillId="0" borderId="10" xfId="1" applyNumberFormat="1" applyFont="1" applyBorder="1"/>
    <xf numFmtId="4" fontId="47" fillId="0" borderId="10" xfId="1" applyNumberFormat="1" applyFont="1" applyBorder="1"/>
    <xf numFmtId="4" fontId="18" fillId="3" borderId="10" xfId="1" quotePrefix="1" applyNumberFormat="1" applyFont="1" applyFill="1" applyBorder="1" applyAlignment="1">
      <alignment horizontal="right"/>
    </xf>
    <xf numFmtId="0" fontId="46" fillId="0" borderId="8" xfId="1" quotePrefix="1" applyFont="1" applyBorder="1" applyAlignment="1">
      <alignment horizontal="right"/>
    </xf>
    <xf numFmtId="0" fontId="46" fillId="0" borderId="4" xfId="1" applyFont="1" applyBorder="1" applyAlignment="1">
      <alignment vertical="center" wrapText="1"/>
    </xf>
    <xf numFmtId="4" fontId="46" fillId="0" borderId="4" xfId="1" applyNumberFormat="1" applyFont="1" applyBorder="1"/>
    <xf numFmtId="4" fontId="46" fillId="0" borderId="10" xfId="1" applyNumberFormat="1" applyFont="1" applyBorder="1" applyAlignment="1">
      <alignment vertical="center" wrapText="1"/>
    </xf>
    <xf numFmtId="4" fontId="46" fillId="0" borderId="10" xfId="1" quotePrefix="1" applyNumberFormat="1" applyFont="1" applyBorder="1" applyAlignment="1">
      <alignment horizontal="right"/>
    </xf>
    <xf numFmtId="0" fontId="46" fillId="0" borderId="10" xfId="1" applyFont="1" applyBorder="1"/>
    <xf numFmtId="4" fontId="46" fillId="0" borderId="10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>
      <alignment wrapText="1"/>
    </xf>
    <xf numFmtId="4" fontId="34" fillId="0" borderId="10" xfId="1" applyNumberFormat="1" applyFont="1" applyBorder="1"/>
    <xf numFmtId="4" fontId="24" fillId="0" borderId="8" xfId="1" applyNumberFormat="1" applyFont="1" applyBorder="1"/>
    <xf numFmtId="4" fontId="24" fillId="0" borderId="0" xfId="1" applyNumberFormat="1" applyFont="1"/>
    <xf numFmtId="4" fontId="46" fillId="0" borderId="4" xfId="0" applyNumberFormat="1" applyFont="1" applyBorder="1" applyAlignment="1">
      <alignment vertical="center" wrapText="1"/>
    </xf>
    <xf numFmtId="4" fontId="18" fillId="3" borderId="4" xfId="1" applyNumberFormat="1" applyFont="1" applyFill="1" applyBorder="1" applyAlignment="1">
      <alignment horizontal="right"/>
    </xf>
    <xf numFmtId="0" fontId="18" fillId="3" borderId="14" xfId="1" applyFont="1" applyFill="1" applyBorder="1" applyAlignment="1">
      <alignment horizontal="right"/>
    </xf>
    <xf numFmtId="0" fontId="24" fillId="0" borderId="4" xfId="1" applyFont="1" applyBorder="1"/>
    <xf numFmtId="4" fontId="46" fillId="3" borderId="4" xfId="0" applyNumberFormat="1" applyFont="1" applyFill="1" applyBorder="1" applyAlignment="1">
      <alignment vertical="center" wrapText="1"/>
    </xf>
    <xf numFmtId="4" fontId="24" fillId="0" borderId="14" xfId="1" applyNumberFormat="1" applyFont="1" applyBorder="1"/>
    <xf numFmtId="4" fontId="18" fillId="0" borderId="22" xfId="1" applyNumberFormat="1" applyFont="1" applyBorder="1"/>
    <xf numFmtId="4" fontId="24" fillId="5" borderId="9" xfId="1" applyNumberFormat="1" applyFont="1" applyFill="1" applyBorder="1" applyAlignment="1">
      <alignment horizontal="right"/>
    </xf>
    <xf numFmtId="4" fontId="24" fillId="5" borderId="9" xfId="1" quotePrefix="1" applyNumberFormat="1" applyFont="1" applyFill="1" applyBorder="1" applyAlignment="1">
      <alignment horizontal="right"/>
    </xf>
    <xf numFmtId="0" fontId="24" fillId="5" borderId="9" xfId="1" quotePrefix="1" applyFont="1" applyFill="1" applyBorder="1" applyAlignment="1">
      <alignment horizontal="right"/>
    </xf>
    <xf numFmtId="4" fontId="18" fillId="5" borderId="1" xfId="1" applyNumberFormat="1" applyFont="1" applyFill="1" applyBorder="1" applyAlignment="1">
      <alignment horizontal="right"/>
    </xf>
    <xf numFmtId="0" fontId="18" fillId="5" borderId="12" xfId="1" applyFont="1" applyFill="1" applyBorder="1" applyAlignment="1">
      <alignment horizontal="right"/>
    </xf>
    <xf numFmtId="0" fontId="24" fillId="5" borderId="5" xfId="1" applyFont="1" applyFill="1" applyBorder="1" applyAlignment="1">
      <alignment horizontal="right"/>
    </xf>
    <xf numFmtId="4" fontId="0" fillId="0" borderId="8" xfId="0" applyNumberFormat="1" applyBorder="1"/>
    <xf numFmtId="4" fontId="10" fillId="3" borderId="16" xfId="0" applyNumberFormat="1" applyFont="1" applyFill="1" applyBorder="1"/>
    <xf numFmtId="0" fontId="32" fillId="0" borderId="10" xfId="1" applyFont="1" applyBorder="1"/>
    <xf numFmtId="0" fontId="32" fillId="0" borderId="14" xfId="1" applyFont="1" applyBorder="1"/>
    <xf numFmtId="0" fontId="19" fillId="0" borderId="0" xfId="1" applyFont="1" applyAlignment="1">
      <alignment horizontal="center" vertical="top"/>
    </xf>
    <xf numFmtId="0" fontId="15" fillId="0" borderId="0" xfId="1" applyFont="1" applyAlignment="1">
      <alignment horizontal="center" vertical="center" wrapText="1"/>
    </xf>
    <xf numFmtId="0" fontId="18" fillId="0" borderId="0" xfId="1" applyFont="1" applyAlignment="1">
      <alignment horizontal="left"/>
    </xf>
    <xf numFmtId="0" fontId="0" fillId="0" borderId="0" xfId="0"/>
    <xf numFmtId="0" fontId="17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25" fillId="0" borderId="10" xfId="1" applyFont="1" applyBorder="1" applyAlignment="1">
      <alignment horizontal="center"/>
    </xf>
    <xf numFmtId="4" fontId="47" fillId="0" borderId="10" xfId="0" applyNumberFormat="1" applyFont="1" applyBorder="1" applyAlignment="1">
      <alignment vertical="center" wrapText="1"/>
    </xf>
    <xf numFmtId="0" fontId="18" fillId="0" borderId="2" xfId="1" applyFont="1" applyFill="1" applyBorder="1" applyAlignment="1">
      <alignment horizontal="left"/>
    </xf>
    <xf numFmtId="0" fontId="18" fillId="0" borderId="2" xfId="1" applyFont="1" applyFill="1" applyBorder="1" applyAlignment="1">
      <alignment horizontal="centerContinuous"/>
    </xf>
    <xf numFmtId="0" fontId="24" fillId="0" borderId="2" xfId="1" applyFont="1" applyFill="1" applyBorder="1" applyAlignment="1">
      <alignment horizontal="right"/>
    </xf>
    <xf numFmtId="0" fontId="18" fillId="0" borderId="4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centerContinuous"/>
    </xf>
    <xf numFmtId="0" fontId="18" fillId="0" borderId="14" xfId="1" applyFont="1" applyFill="1" applyBorder="1" applyAlignment="1">
      <alignment horizontal="center"/>
    </xf>
    <xf numFmtId="0" fontId="24" fillId="0" borderId="0" xfId="1" applyFont="1" applyFill="1"/>
    <xf numFmtId="0" fontId="24" fillId="0" borderId="0" xfId="1" applyFont="1" applyFill="1" applyAlignment="1">
      <alignment horizontal="center"/>
    </xf>
    <xf numFmtId="0" fontId="24" fillId="0" borderId="2" xfId="1" applyFont="1" applyFill="1" applyBorder="1" applyAlignment="1">
      <alignment horizontal="centerContinuous"/>
    </xf>
    <xf numFmtId="0" fontId="24" fillId="0" borderId="6" xfId="1" applyFont="1" applyFill="1" applyBorder="1"/>
    <xf numFmtId="0" fontId="24" fillId="0" borderId="0" xfId="1" quotePrefix="1" applyFont="1" applyFill="1" applyAlignment="1">
      <alignment horizontal="center"/>
    </xf>
    <xf numFmtId="0" fontId="24" fillId="0" borderId="4" xfId="1" quotePrefix="1" applyFont="1" applyFill="1" applyBorder="1" applyAlignment="1">
      <alignment horizontal="center"/>
    </xf>
    <xf numFmtId="0" fontId="24" fillId="0" borderId="10" xfId="1" quotePrefix="1" applyFont="1" applyFill="1" applyBorder="1" applyAlignment="1">
      <alignment horizontal="center"/>
    </xf>
    <xf numFmtId="0" fontId="24" fillId="0" borderId="0" xfId="1" applyFont="1" applyFill="1" applyAlignment="1">
      <alignment horizontal="left"/>
    </xf>
  </cellXfs>
  <cellStyles count="5">
    <cellStyle name="Hyperlink" xfId="3" builtinId="8"/>
    <cellStyle name="Ongeldig" xfId="2" builtinId="27"/>
    <cellStyle name="Standaard" xfId="0" builtinId="0"/>
    <cellStyle name="Standaard 2" xfId="4" xr:uid="{00000000-0005-0000-0000-000003000000}"/>
    <cellStyle name="Standaard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90</xdr:row>
      <xdr:rowOff>38100</xdr:rowOff>
    </xdr:from>
    <xdr:to>
      <xdr:col>5</xdr:col>
      <xdr:colOff>769620</xdr:colOff>
      <xdr:row>92</xdr:row>
      <xdr:rowOff>106680</xdr:rowOff>
    </xdr:to>
    <xdr:sp macro="" textlink="">
      <xdr:nvSpPr>
        <xdr:cNvPr id="2" name="Texte 5">
          <a:extLst>
            <a:ext uri="{FF2B5EF4-FFF2-40B4-BE49-F238E27FC236}">
              <a16:creationId xmlns:a16="http://schemas.microsoft.com/office/drawing/2014/main" id="{3B905AC7-5A4A-4DA7-AB03-8E6AF3BADC07}"/>
            </a:ext>
          </a:extLst>
        </xdr:cNvPr>
        <xdr:cNvSpPr txBox="1">
          <a:spLocks noChangeArrowheads="1"/>
        </xdr:cNvSpPr>
      </xdr:nvSpPr>
      <xdr:spPr bwMode="auto">
        <a:xfrm>
          <a:off x="129540" y="16497300"/>
          <a:ext cx="7254240" cy="39624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rtl="0"/>
          <a:r>
            <a:rPr lang="en-US" sz="1100" b="0" i="1">
              <a:effectLst/>
              <a:latin typeface="+mn-lt"/>
              <a:ea typeface="+mn-ea"/>
              <a:cs typeface="+mn-cs"/>
            </a:rPr>
            <a:t>Les tableaux ci-dessous présentent l'adaptation du résultat d'un exercice précédent suite à l'application de la responsabilité financière définitive pour l'exercice concerné.</a:t>
          </a:r>
        </a:p>
        <a:p>
          <a:pPr rtl="0"/>
          <a:endParaRPr lang="nl-NL" sz="1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60</xdr:row>
      <xdr:rowOff>169333</xdr:rowOff>
    </xdr:from>
    <xdr:ext cx="6960870" cy="331694"/>
    <xdr:sp macro="" textlink="">
      <xdr:nvSpPr>
        <xdr:cNvPr id="5" name="Text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30480" y="7455958"/>
          <a:ext cx="6960870" cy="33169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>
          <a:spAutoFit/>
        </a:bodyPr>
        <a:lstStyle/>
        <a:p>
          <a:pPr rtl="0"/>
          <a:r>
            <a:rPr lang="en-US" sz="1000" b="0" i="1" strike="noStrike" baseline="30000">
              <a:solidFill>
                <a:srgbClr val="000000"/>
              </a:solidFill>
              <a:latin typeface="Times New Roman"/>
              <a:cs typeface="Times New Roman"/>
            </a:rPr>
            <a:t>(1) </a:t>
          </a:r>
          <a:r>
            <a:rPr lang="en-US" sz="1000" b="0" i="1" strike="noStrike" baseline="0">
              <a:solidFill>
                <a:srgbClr val="000000"/>
              </a:solidFill>
              <a:latin typeface="Times New Roman"/>
              <a:cs typeface="Times New Roman"/>
            </a:rPr>
            <a:t>Le résultat des frais d'administration relatifs à l'assurance obligatoire est attribué au centre administratif dans l'assurance complémentaire ou aux réserves maintenues dans l'assurance obligatoire. </a:t>
          </a:r>
          <a:endParaRPr lang="nl-NL" sz="10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2:P41"/>
  <sheetViews>
    <sheetView workbookViewId="0">
      <selection activeCell="A21" sqref="A21"/>
    </sheetView>
  </sheetViews>
  <sheetFormatPr defaultColWidth="9.109375" defaultRowHeight="14.4" x14ac:dyDescent="0.3"/>
  <cols>
    <col min="1" max="1" width="98.33203125" customWidth="1"/>
    <col min="2" max="2" width="30.33203125" customWidth="1"/>
    <col min="6" max="6" width="8.88671875" customWidth="1"/>
  </cols>
  <sheetData>
    <row r="2" spans="1:14" ht="43.2" x14ac:dyDescent="0.3">
      <c r="A2" s="17" t="s">
        <v>104</v>
      </c>
      <c r="B2" s="8" t="s">
        <v>288</v>
      </c>
      <c r="D2" s="1"/>
    </row>
    <row r="3" spans="1:14" x14ac:dyDescent="0.3">
      <c r="D3" s="2"/>
    </row>
    <row r="4" spans="1:14" x14ac:dyDescent="0.3">
      <c r="A4" s="18" t="s">
        <v>105</v>
      </c>
      <c r="B4" s="9" t="s">
        <v>305</v>
      </c>
      <c r="D4" s="19"/>
    </row>
    <row r="5" spans="1:14" x14ac:dyDescent="0.3">
      <c r="A5" s="18"/>
      <c r="D5" s="19"/>
    </row>
    <row r="6" spans="1:14" ht="16.95" customHeight="1" x14ac:dyDescent="0.3">
      <c r="A6" s="18" t="s">
        <v>128</v>
      </c>
      <c r="B6" s="9" t="s">
        <v>306</v>
      </c>
      <c r="D6" s="2"/>
    </row>
    <row r="7" spans="1:14" ht="16.95" customHeight="1" x14ac:dyDescent="0.3">
      <c r="A7" s="10"/>
      <c r="B7" s="9"/>
      <c r="D7" s="20"/>
      <c r="H7" s="11"/>
      <c r="I7" s="11"/>
      <c r="J7" s="11"/>
      <c r="K7" s="11"/>
    </row>
    <row r="8" spans="1:14" ht="15.6" x14ac:dyDescent="0.3">
      <c r="D8" s="3"/>
    </row>
    <row r="9" spans="1:14" ht="19.95" customHeight="1" x14ac:dyDescent="0.3">
      <c r="A9" s="17" t="s">
        <v>153</v>
      </c>
      <c r="D9" s="3"/>
    </row>
    <row r="10" spans="1:14" x14ac:dyDescent="0.3">
      <c r="D10" s="2"/>
    </row>
    <row r="11" spans="1:14" ht="19.95" customHeight="1" x14ac:dyDescent="0.3">
      <c r="A11" s="21" t="s">
        <v>152</v>
      </c>
      <c r="B11" s="11"/>
      <c r="D11" s="22"/>
      <c r="E11" s="22"/>
      <c r="F11" s="22"/>
      <c r="G11" s="22"/>
      <c r="H11" s="22"/>
    </row>
    <row r="12" spans="1:14" ht="9" customHeight="1" x14ac:dyDescent="0.3">
      <c r="A12" s="23"/>
      <c r="B12" s="12"/>
      <c r="D12" s="24"/>
    </row>
    <row r="13" spans="1:14" x14ac:dyDescent="0.3">
      <c r="A13" s="25" t="s">
        <v>154</v>
      </c>
      <c r="B13" s="12" t="s">
        <v>307</v>
      </c>
      <c r="D13" s="26"/>
    </row>
    <row r="14" spans="1:14" ht="13.95" customHeight="1" x14ac:dyDescent="0.3">
      <c r="A14" s="25"/>
      <c r="B14" s="12"/>
      <c r="D14" s="1"/>
    </row>
    <row r="15" spans="1:14" s="11" customFormat="1" x14ac:dyDescent="0.3">
      <c r="A15" s="25" t="s">
        <v>264</v>
      </c>
      <c r="B15" s="13" t="s">
        <v>307</v>
      </c>
      <c r="D15" s="26"/>
      <c r="F15"/>
      <c r="G15"/>
      <c r="H15"/>
      <c r="I15"/>
      <c r="J15"/>
      <c r="K15"/>
      <c r="L15"/>
      <c r="M15"/>
      <c r="N15"/>
    </row>
    <row r="16" spans="1:14" x14ac:dyDescent="0.3">
      <c r="A16" s="27"/>
      <c r="B16" s="12"/>
      <c r="D16" s="1"/>
    </row>
    <row r="17" spans="1:16" ht="19.95" customHeight="1" x14ac:dyDescent="0.3">
      <c r="A17" s="23" t="s">
        <v>172</v>
      </c>
      <c r="B17" s="14" t="s">
        <v>308</v>
      </c>
      <c r="D17" s="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x14ac:dyDescent="0.3">
      <c r="A18" s="18"/>
      <c r="B18" s="9"/>
      <c r="D18" s="1"/>
    </row>
    <row r="19" spans="1:16" ht="19.95" customHeight="1" x14ac:dyDescent="0.3">
      <c r="A19" s="23" t="s">
        <v>191</v>
      </c>
      <c r="B19" s="9" t="s">
        <v>376</v>
      </c>
    </row>
    <row r="20" spans="1:16" ht="10.95" customHeight="1" x14ac:dyDescent="0.3">
      <c r="A20" s="23"/>
      <c r="B20" s="9"/>
    </row>
    <row r="21" spans="1:16" x14ac:dyDescent="0.3">
      <c r="A21" s="18" t="s">
        <v>294</v>
      </c>
      <c r="B21" s="15"/>
    </row>
    <row r="22" spans="1:16" x14ac:dyDescent="0.3">
      <c r="A22" s="18" t="s">
        <v>295</v>
      </c>
      <c r="B22" s="15"/>
      <c r="D22" s="342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</row>
    <row r="23" spans="1:16" x14ac:dyDescent="0.3">
      <c r="A23" s="18" t="s">
        <v>293</v>
      </c>
      <c r="B23" s="15"/>
    </row>
    <row r="24" spans="1:16" x14ac:dyDescent="0.3">
      <c r="A24" s="18" t="s">
        <v>296</v>
      </c>
      <c r="B24" s="15"/>
      <c r="D24" s="28"/>
      <c r="F24" s="28"/>
    </row>
    <row r="25" spans="1:16" x14ac:dyDescent="0.3">
      <c r="A25" s="18" t="s">
        <v>297</v>
      </c>
      <c r="B25" s="15"/>
      <c r="D25" s="28"/>
      <c r="F25" s="28"/>
    </row>
    <row r="26" spans="1:16" ht="17.399999999999999" customHeight="1" x14ac:dyDescent="0.3"/>
    <row r="27" spans="1:16" ht="19.95" customHeight="1" x14ac:dyDescent="0.3">
      <c r="A27" s="29" t="s">
        <v>339</v>
      </c>
      <c r="B27" s="9" t="s">
        <v>329</v>
      </c>
      <c r="D27" s="29"/>
      <c r="I27" s="11"/>
    </row>
    <row r="28" spans="1:16" ht="19.95" customHeight="1" x14ac:dyDescent="0.3">
      <c r="A28" s="30" t="s">
        <v>338</v>
      </c>
      <c r="D28" s="31"/>
    </row>
    <row r="29" spans="1:16" ht="6.6" customHeight="1" x14ac:dyDescent="0.3">
      <c r="A29" s="30"/>
    </row>
    <row r="30" spans="1:16" x14ac:dyDescent="0.3">
      <c r="A30" s="28"/>
      <c r="B30" s="16"/>
    </row>
    <row r="31" spans="1:16" x14ac:dyDescent="0.3">
      <c r="A31" s="32" t="s">
        <v>289</v>
      </c>
      <c r="B31" s="9"/>
    </row>
    <row r="32" spans="1:16" x14ac:dyDescent="0.3">
      <c r="A32" s="32" t="s">
        <v>290</v>
      </c>
      <c r="B32" s="9"/>
    </row>
    <row r="34" spans="1:1" x14ac:dyDescent="0.3">
      <c r="A34" s="33" t="s">
        <v>330</v>
      </c>
    </row>
    <row r="35" spans="1:1" ht="15.6" x14ac:dyDescent="0.3">
      <c r="A35" s="34" t="s">
        <v>298</v>
      </c>
    </row>
    <row r="36" spans="1:1" ht="15.6" x14ac:dyDescent="0.3">
      <c r="A36" s="34" t="s">
        <v>299</v>
      </c>
    </row>
    <row r="37" spans="1:1" ht="15.6" x14ac:dyDescent="0.3">
      <c r="A37" s="34" t="s">
        <v>300</v>
      </c>
    </row>
    <row r="38" spans="1:1" ht="15.6" x14ac:dyDescent="0.3">
      <c r="A38" s="34" t="s">
        <v>301</v>
      </c>
    </row>
    <row r="39" spans="1:1" ht="15.6" x14ac:dyDescent="0.3">
      <c r="A39" s="34" t="s">
        <v>302</v>
      </c>
    </row>
    <row r="40" spans="1:1" ht="15.6" x14ac:dyDescent="0.3">
      <c r="A40" s="34" t="s">
        <v>303</v>
      </c>
    </row>
    <row r="41" spans="1:1" ht="15.6" x14ac:dyDescent="0.3">
      <c r="A41" s="34" t="s">
        <v>304</v>
      </c>
    </row>
  </sheetData>
  <mergeCells count="1">
    <mergeCell ref="D22:O22"/>
  </mergeCells>
  <hyperlinks>
    <hyperlink ref="B4" location="'Bilan - actif'!A1" display="Bilan - actif" xr:uid="{00000000-0004-0000-0000-000001000000}"/>
    <hyperlink ref="B6" location="'Bilan - passif'!A1" display="Bilan - passif" xr:uid="{00000000-0004-0000-0000-000002000000}"/>
    <hyperlink ref="B13" location="Indemnités!A7" display="Indemnités" xr:uid="{00000000-0004-0000-0000-000003000000}"/>
    <hyperlink ref="B15" location="Indemnités!A35" display="Indemnités" xr:uid="{00000000-0004-0000-0000-000004000000}"/>
    <hyperlink ref="B17" location="'SS - recettes de l''INAMI'!A1" display="SS - recettes de l''INAMI" xr:uid="{00000000-0004-0000-0000-000005000000}"/>
    <hyperlink ref="B19" location="'Compte de résultats SS'!A1" display="Compte de résultats SS" xr:uid="{00000000-0004-0000-0000-000006000000}"/>
    <hyperlink ref="B27" location="'Compte de résultats FA'!A1" display="Compte de résultats FA" xr:uid="{00000000-0004-0000-0000-000007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O53"/>
  <sheetViews>
    <sheetView showGridLines="0" view="pageBreakPreview" zoomScaleNormal="200" zoomScaleSheetLayoutView="100" workbookViewId="0">
      <selection activeCell="K1" sqref="K1:K1048576"/>
    </sheetView>
  </sheetViews>
  <sheetFormatPr defaultColWidth="12" defaultRowHeight="13.8" x14ac:dyDescent="0.3"/>
  <cols>
    <col min="1" max="1" width="4.44140625" style="36" customWidth="1"/>
    <col min="2" max="2" width="2.6640625" style="36" customWidth="1"/>
    <col min="3" max="3" width="5.44140625" style="36" customWidth="1"/>
    <col min="4" max="4" width="6.6640625" style="36" customWidth="1"/>
    <col min="5" max="6" width="12" style="36" customWidth="1"/>
    <col min="7" max="7" width="10" style="36" customWidth="1"/>
    <col min="8" max="8" width="5.6640625" style="36" customWidth="1"/>
    <col min="9" max="9" width="4.5546875" style="36" customWidth="1"/>
    <col min="10" max="10" width="12.6640625" style="37" customWidth="1"/>
    <col min="11" max="12" width="15.6640625" style="36" customWidth="1"/>
    <col min="13" max="14" width="15.6640625" style="303" customWidth="1"/>
    <col min="15" max="15" width="15.44140625" style="303" customWidth="1"/>
    <col min="16" max="16384" width="12" style="36"/>
  </cols>
  <sheetData>
    <row r="1" spans="1:15" ht="18" x14ac:dyDescent="0.35">
      <c r="A1" s="35" t="s">
        <v>103</v>
      </c>
    </row>
    <row r="3" spans="1:15" s="39" customFormat="1" ht="16.5" customHeight="1" x14ac:dyDescent="0.3">
      <c r="A3" s="344" t="s">
        <v>104</v>
      </c>
      <c r="B3" s="344"/>
      <c r="C3" s="344"/>
      <c r="D3" s="344"/>
      <c r="E3" s="344"/>
      <c r="F3" s="344"/>
      <c r="G3" s="344"/>
      <c r="H3" s="344"/>
      <c r="I3" s="344"/>
      <c r="J3" s="344"/>
      <c r="M3" s="295"/>
      <c r="N3" s="295"/>
      <c r="O3" s="295"/>
    </row>
    <row r="4" spans="1:15" ht="24.9" customHeight="1" x14ac:dyDescent="0.3">
      <c r="J4" s="36"/>
    </row>
    <row r="5" spans="1:15" x14ac:dyDescent="0.3">
      <c r="A5" s="40" t="s">
        <v>105</v>
      </c>
      <c r="B5" s="41"/>
      <c r="C5" s="42"/>
      <c r="D5" s="42"/>
      <c r="E5" s="42"/>
      <c r="F5" s="42"/>
      <c r="G5" s="42"/>
      <c r="H5" s="42"/>
      <c r="I5" s="43"/>
      <c r="J5" s="44" t="s">
        <v>0</v>
      </c>
      <c r="K5" s="44">
        <v>2014</v>
      </c>
      <c r="L5" s="279">
        <v>2015</v>
      </c>
      <c r="M5" s="279">
        <v>2016</v>
      </c>
      <c r="N5" s="44">
        <v>2017</v>
      </c>
      <c r="O5" s="279">
        <v>2018</v>
      </c>
    </row>
    <row r="6" spans="1:15" x14ac:dyDescent="0.3">
      <c r="A6" s="45"/>
      <c r="B6" s="46"/>
      <c r="C6" s="46"/>
      <c r="D6" s="46"/>
      <c r="E6" s="46"/>
      <c r="F6" s="46"/>
      <c r="G6" s="46"/>
      <c r="H6" s="46"/>
      <c r="I6" s="47"/>
      <c r="J6" s="48"/>
      <c r="K6" s="49"/>
      <c r="L6" s="280"/>
      <c r="M6" s="280"/>
      <c r="N6" s="280"/>
      <c r="O6" s="280"/>
    </row>
    <row r="7" spans="1:15" ht="14.4" x14ac:dyDescent="0.3">
      <c r="A7" s="50" t="s">
        <v>106</v>
      </c>
      <c r="B7" s="41"/>
      <c r="C7" s="42"/>
      <c r="D7" s="42"/>
      <c r="E7" s="42"/>
      <c r="F7" s="42"/>
      <c r="G7" s="42"/>
      <c r="H7" s="42"/>
      <c r="I7" s="43"/>
      <c r="J7" s="51" t="s">
        <v>1</v>
      </c>
      <c r="K7" s="53">
        <f>K8+K9+K10+K11+K12</f>
        <v>21629646.32</v>
      </c>
      <c r="L7" s="53">
        <f t="shared" ref="L7:O7" si="0">L8+L9+L10+L11+L12</f>
        <v>22780553.399999999</v>
      </c>
      <c r="M7" s="53">
        <f t="shared" si="0"/>
        <v>22299596.390000001</v>
      </c>
      <c r="N7" s="53">
        <f t="shared" si="0"/>
        <v>22655328.73</v>
      </c>
      <c r="O7" s="281">
        <f t="shared" si="0"/>
        <v>25023017.319999997</v>
      </c>
    </row>
    <row r="8" spans="1:15" ht="17.100000000000001" customHeight="1" x14ac:dyDescent="0.3">
      <c r="A8" s="54" t="s">
        <v>2</v>
      </c>
      <c r="B8" s="55" t="s">
        <v>341</v>
      </c>
      <c r="I8" s="56"/>
      <c r="J8" s="57">
        <v>20</v>
      </c>
      <c r="K8" s="60">
        <v>0</v>
      </c>
      <c r="L8" s="60">
        <v>0</v>
      </c>
      <c r="M8" s="60">
        <v>0</v>
      </c>
      <c r="N8" s="60">
        <v>0</v>
      </c>
      <c r="O8" s="62">
        <v>0</v>
      </c>
    </row>
    <row r="9" spans="1:15" ht="17.100000000000001" customHeight="1" x14ac:dyDescent="0.3">
      <c r="A9" s="54" t="s">
        <v>3</v>
      </c>
      <c r="B9" s="61" t="s">
        <v>342</v>
      </c>
      <c r="I9" s="56"/>
      <c r="J9" s="57">
        <v>21</v>
      </c>
      <c r="K9" s="62">
        <v>1066930.46</v>
      </c>
      <c r="L9" s="62">
        <v>1924553.34</v>
      </c>
      <c r="M9" s="62">
        <v>2663566.86</v>
      </c>
      <c r="N9" s="62">
        <v>4059399.82</v>
      </c>
      <c r="O9" s="309">
        <v>6465853.2599999998</v>
      </c>
    </row>
    <row r="10" spans="1:15" ht="17.100000000000001" customHeight="1" x14ac:dyDescent="0.3">
      <c r="A10" s="54" t="s">
        <v>4</v>
      </c>
      <c r="B10" s="55" t="s">
        <v>343</v>
      </c>
      <c r="I10" s="56"/>
      <c r="J10" s="57" t="s">
        <v>5</v>
      </c>
      <c r="K10" s="62">
        <v>20471373.609999999</v>
      </c>
      <c r="L10" s="62">
        <v>20804992.219999999</v>
      </c>
      <c r="M10" s="62">
        <v>19571622.190000001</v>
      </c>
      <c r="N10" s="62">
        <v>18478140.199999999</v>
      </c>
      <c r="O10" s="309">
        <v>18352034.18</v>
      </c>
    </row>
    <row r="11" spans="1:15" ht="17.100000000000001" customHeight="1" x14ac:dyDescent="0.3">
      <c r="A11" s="54" t="s">
        <v>6</v>
      </c>
      <c r="B11" s="55" t="s">
        <v>344</v>
      </c>
      <c r="I11" s="56"/>
      <c r="J11" s="57">
        <v>28</v>
      </c>
      <c r="K11" s="62">
        <v>91342.25</v>
      </c>
      <c r="L11" s="62">
        <v>51007.839999999997</v>
      </c>
      <c r="M11" s="62">
        <v>64407.34</v>
      </c>
      <c r="N11" s="62">
        <v>117788.71</v>
      </c>
      <c r="O11" s="309">
        <v>205129.88</v>
      </c>
    </row>
    <row r="12" spans="1:15" ht="17.100000000000001" customHeight="1" x14ac:dyDescent="0.3">
      <c r="A12" s="54" t="s">
        <v>7</v>
      </c>
      <c r="B12" s="55" t="s">
        <v>107</v>
      </c>
      <c r="I12" s="56"/>
      <c r="J12" s="57">
        <v>29</v>
      </c>
      <c r="K12" s="60">
        <f>SUM(K13:K14)</f>
        <v>0</v>
      </c>
      <c r="L12" s="60">
        <f t="shared" ref="L12:O12" si="1">SUM(L13:L14)</f>
        <v>0</v>
      </c>
      <c r="M12" s="60">
        <f t="shared" si="1"/>
        <v>0</v>
      </c>
      <c r="N12" s="60">
        <f t="shared" si="1"/>
        <v>0</v>
      </c>
      <c r="O12" s="62">
        <f t="shared" si="1"/>
        <v>0</v>
      </c>
    </row>
    <row r="13" spans="1:15" x14ac:dyDescent="0.3">
      <c r="A13" s="63"/>
      <c r="C13" s="61" t="s">
        <v>108</v>
      </c>
      <c r="I13" s="56"/>
      <c r="J13" s="57" t="s">
        <v>8</v>
      </c>
      <c r="K13" s="60">
        <v>0</v>
      </c>
      <c r="L13" s="60">
        <v>0</v>
      </c>
      <c r="M13" s="60">
        <v>0</v>
      </c>
      <c r="N13" s="60">
        <v>0</v>
      </c>
      <c r="O13" s="62">
        <v>0</v>
      </c>
    </row>
    <row r="14" spans="1:15" x14ac:dyDescent="0.3">
      <c r="A14" s="63"/>
      <c r="C14" s="61" t="s">
        <v>109</v>
      </c>
      <c r="I14" s="56"/>
      <c r="J14" s="57">
        <v>298</v>
      </c>
      <c r="K14" s="60">
        <v>0</v>
      </c>
      <c r="L14" s="60">
        <v>0</v>
      </c>
      <c r="M14" s="60">
        <v>0</v>
      </c>
      <c r="N14" s="60">
        <v>0</v>
      </c>
      <c r="O14" s="62">
        <v>0</v>
      </c>
    </row>
    <row r="15" spans="1:15" ht="18.75" customHeight="1" x14ac:dyDescent="0.3">
      <c r="A15" s="50" t="s">
        <v>110</v>
      </c>
      <c r="B15" s="64"/>
      <c r="C15" s="38"/>
      <c r="D15" s="38"/>
      <c r="E15" s="38"/>
      <c r="F15" s="38"/>
      <c r="G15" s="38"/>
      <c r="H15" s="38"/>
      <c r="I15" s="65"/>
      <c r="J15" s="66" t="s">
        <v>9</v>
      </c>
      <c r="K15" s="53">
        <f t="shared" ref="K15:O15" si="2">K16+K17+K40+K44+K45</f>
        <v>3165514850.3699999</v>
      </c>
      <c r="L15" s="53">
        <f t="shared" si="2"/>
        <v>3240879201.3299999</v>
      </c>
      <c r="M15" s="53">
        <f t="shared" si="2"/>
        <v>3108476135.8200002</v>
      </c>
      <c r="N15" s="53">
        <f t="shared" si="2"/>
        <v>3265165292.7600002</v>
      </c>
      <c r="O15" s="53">
        <f t="shared" si="2"/>
        <v>3412747617.4900007</v>
      </c>
    </row>
    <row r="16" spans="1:15" ht="18.75" customHeight="1" x14ac:dyDescent="0.3">
      <c r="A16" s="67" t="s">
        <v>10</v>
      </c>
      <c r="B16" s="68" t="s">
        <v>111</v>
      </c>
      <c r="C16" s="69"/>
      <c r="D16" s="69"/>
      <c r="E16" s="69"/>
      <c r="F16" s="69"/>
      <c r="G16" s="69"/>
      <c r="H16" s="69"/>
      <c r="I16" s="70"/>
      <c r="J16" s="71">
        <v>31</v>
      </c>
      <c r="K16" s="60">
        <v>0</v>
      </c>
      <c r="L16" s="60">
        <v>0</v>
      </c>
      <c r="M16" s="60">
        <v>0</v>
      </c>
      <c r="N16" s="60">
        <v>0</v>
      </c>
      <c r="O16" s="62">
        <v>0</v>
      </c>
    </row>
    <row r="17" spans="1:15" ht="17.100000000000001" customHeight="1" x14ac:dyDescent="0.3">
      <c r="A17" s="67" t="s">
        <v>11</v>
      </c>
      <c r="B17" s="68" t="s">
        <v>112</v>
      </c>
      <c r="C17" s="69"/>
      <c r="D17" s="69"/>
      <c r="E17" s="69"/>
      <c r="F17" s="69"/>
      <c r="G17" s="69"/>
      <c r="H17" s="69"/>
      <c r="I17" s="70"/>
      <c r="J17" s="71" t="s">
        <v>12</v>
      </c>
      <c r="K17" s="72">
        <f>K18+K26+K27+K28+K29+K30+K31+K32</f>
        <v>2929651046.75</v>
      </c>
      <c r="L17" s="72">
        <f t="shared" ref="L17:O17" si="3">L18+L26+L27+L28+L29+L30+L31+L32</f>
        <v>3092794013.27</v>
      </c>
      <c r="M17" s="72">
        <f t="shared" si="3"/>
        <v>2931359789.7500005</v>
      </c>
      <c r="N17" s="72">
        <f t="shared" si="3"/>
        <v>3082072622.0300002</v>
      </c>
      <c r="O17" s="72">
        <f t="shared" si="3"/>
        <v>3202126621.5400004</v>
      </c>
    </row>
    <row r="18" spans="1:15" x14ac:dyDescent="0.3">
      <c r="A18" s="63"/>
      <c r="C18" s="68" t="s">
        <v>113</v>
      </c>
      <c r="D18" s="69"/>
      <c r="E18" s="69"/>
      <c r="F18" s="69"/>
      <c r="I18" s="56"/>
      <c r="J18" s="57" t="s">
        <v>13</v>
      </c>
      <c r="K18" s="62">
        <f>K19+K20+K23+K24+K25</f>
        <v>1057100557.22</v>
      </c>
      <c r="L18" s="62">
        <f t="shared" ref="L18" si="4">L19+L20+L23+L24+L25</f>
        <v>1030833640.1899999</v>
      </c>
      <c r="M18" s="62">
        <f>M19+M20+M23+M24+M25</f>
        <v>939980597.63000011</v>
      </c>
      <c r="N18" s="62">
        <f>N19+N20+N23+N24+N25</f>
        <v>919810582.16000009</v>
      </c>
      <c r="O18" s="62">
        <f>O19+O20+O23+O24+O25</f>
        <v>945273181.99000001</v>
      </c>
    </row>
    <row r="19" spans="1:15" s="37" customFormat="1" ht="12" x14ac:dyDescent="0.25">
      <c r="A19" s="73"/>
      <c r="C19" s="74"/>
      <c r="D19" s="75" t="s">
        <v>268</v>
      </c>
      <c r="E19" s="74"/>
      <c r="F19" s="74"/>
      <c r="I19" s="76"/>
      <c r="J19" s="77">
        <v>400</v>
      </c>
      <c r="K19" s="79">
        <v>110342606.19</v>
      </c>
      <c r="L19" s="79">
        <v>115293075.92</v>
      </c>
      <c r="M19" s="79">
        <v>111205109.81999999</v>
      </c>
      <c r="N19" s="79">
        <v>109586571.91</v>
      </c>
      <c r="O19" s="310">
        <v>108116699.54000001</v>
      </c>
    </row>
    <row r="20" spans="1:15" s="37" customFormat="1" ht="12" x14ac:dyDescent="0.25">
      <c r="A20" s="73"/>
      <c r="C20" s="74"/>
      <c r="D20" s="75" t="s">
        <v>269</v>
      </c>
      <c r="E20" s="74"/>
      <c r="F20" s="74"/>
      <c r="I20" s="76"/>
      <c r="J20" s="77">
        <v>401</v>
      </c>
      <c r="K20" s="79">
        <f>SUM(K21:K22)</f>
        <v>18985479.98</v>
      </c>
      <c r="L20" s="79">
        <f t="shared" ref="L20:O20" si="5">SUM(L21:L22)</f>
        <v>19381391.109999999</v>
      </c>
      <c r="M20" s="79">
        <f t="shared" si="5"/>
        <v>19150599.149999999</v>
      </c>
      <c r="N20" s="79">
        <f t="shared" si="5"/>
        <v>19759296.920000002</v>
      </c>
      <c r="O20" s="79">
        <f t="shared" si="5"/>
        <v>23411550.77</v>
      </c>
    </row>
    <row r="21" spans="1:15" s="37" customFormat="1" ht="12" x14ac:dyDescent="0.25">
      <c r="A21" s="73"/>
      <c r="C21" s="74"/>
      <c r="D21" s="75"/>
      <c r="E21" s="80" t="s">
        <v>270</v>
      </c>
      <c r="F21" s="74"/>
      <c r="I21" s="76"/>
      <c r="J21" s="77">
        <v>4010</v>
      </c>
      <c r="K21" s="79">
        <v>14382394.970000001</v>
      </c>
      <c r="L21" s="79">
        <v>16047905.83</v>
      </c>
      <c r="M21" s="79">
        <v>14930091.439999999</v>
      </c>
      <c r="N21" s="79">
        <v>16661403.630000001</v>
      </c>
      <c r="O21" s="310">
        <v>19775970.140000001</v>
      </c>
    </row>
    <row r="22" spans="1:15" s="37" customFormat="1" ht="12" x14ac:dyDescent="0.25">
      <c r="A22" s="73"/>
      <c r="C22" s="74"/>
      <c r="D22" s="75"/>
      <c r="E22" s="80" t="s">
        <v>271</v>
      </c>
      <c r="F22" s="74"/>
      <c r="I22" s="76"/>
      <c r="J22" s="77">
        <v>4011</v>
      </c>
      <c r="K22" s="79">
        <v>4603085.01</v>
      </c>
      <c r="L22" s="79">
        <v>3333485.28</v>
      </c>
      <c r="M22" s="79">
        <v>4220507.71</v>
      </c>
      <c r="N22" s="79">
        <v>3097893.29</v>
      </c>
      <c r="O22" s="310">
        <v>3635580.63</v>
      </c>
    </row>
    <row r="23" spans="1:15" s="37" customFormat="1" ht="12" x14ac:dyDescent="0.25">
      <c r="A23" s="73"/>
      <c r="C23" s="74"/>
      <c r="D23" s="75" t="s">
        <v>272</v>
      </c>
      <c r="E23" s="74"/>
      <c r="F23" s="74"/>
      <c r="I23" s="76"/>
      <c r="J23" s="77">
        <v>402</v>
      </c>
      <c r="K23" s="79">
        <v>70607.87</v>
      </c>
      <c r="L23" s="79">
        <v>155676.97</v>
      </c>
      <c r="M23" s="79">
        <v>61902.79</v>
      </c>
      <c r="N23" s="79">
        <v>11520.25</v>
      </c>
      <c r="O23" s="310">
        <v>250584.02</v>
      </c>
    </row>
    <row r="24" spans="1:15" s="37" customFormat="1" ht="12" x14ac:dyDescent="0.25">
      <c r="A24" s="73"/>
      <c r="C24" s="74"/>
      <c r="D24" s="75" t="s">
        <v>273</v>
      </c>
      <c r="E24" s="74"/>
      <c r="F24" s="74"/>
      <c r="I24" s="76"/>
      <c r="J24" s="77">
        <v>403</v>
      </c>
      <c r="K24" s="79">
        <v>57764.42</v>
      </c>
      <c r="L24" s="79">
        <v>57764.42</v>
      </c>
      <c r="M24" s="79">
        <v>57764.42</v>
      </c>
      <c r="N24" s="79">
        <v>0</v>
      </c>
      <c r="O24" s="79">
        <v>0</v>
      </c>
    </row>
    <row r="25" spans="1:15" s="37" customFormat="1" ht="12" x14ac:dyDescent="0.25">
      <c r="A25" s="73"/>
      <c r="C25" s="74"/>
      <c r="D25" s="75" t="s">
        <v>274</v>
      </c>
      <c r="E25" s="74"/>
      <c r="F25" s="74"/>
      <c r="I25" s="76"/>
      <c r="J25" s="77">
        <v>404</v>
      </c>
      <c r="K25" s="79">
        <v>927644098.75999999</v>
      </c>
      <c r="L25" s="79">
        <v>895945731.76999998</v>
      </c>
      <c r="M25" s="79">
        <v>809505221.45000005</v>
      </c>
      <c r="N25" s="79">
        <v>790453193.08000004</v>
      </c>
      <c r="O25" s="310">
        <v>813494347.65999997</v>
      </c>
    </row>
    <row r="26" spans="1:15" x14ac:dyDescent="0.3">
      <c r="A26" s="63"/>
      <c r="C26" s="61" t="s">
        <v>114</v>
      </c>
      <c r="I26" s="56"/>
      <c r="J26" s="57">
        <v>405</v>
      </c>
      <c r="K26" s="62">
        <v>2208.4299999999998</v>
      </c>
      <c r="L26" s="62">
        <v>1202.93</v>
      </c>
      <c r="M26" s="62">
        <v>1057.2</v>
      </c>
      <c r="N26" s="62">
        <v>774.13</v>
      </c>
      <c r="O26" s="309">
        <v>6921.4</v>
      </c>
    </row>
    <row r="27" spans="1:15" x14ac:dyDescent="0.3">
      <c r="A27" s="63"/>
      <c r="C27" s="61" t="s">
        <v>115</v>
      </c>
      <c r="I27" s="56"/>
      <c r="J27" s="57" t="s">
        <v>14</v>
      </c>
      <c r="K27" s="62">
        <v>301654476.67000002</v>
      </c>
      <c r="L27" s="62">
        <v>313599160.94</v>
      </c>
      <c r="M27" s="62">
        <v>314950923.56999999</v>
      </c>
      <c r="N27" s="62">
        <v>367309053.5</v>
      </c>
      <c r="O27" s="309">
        <v>358230096.29000002</v>
      </c>
    </row>
    <row r="28" spans="1:15" x14ac:dyDescent="0.3">
      <c r="A28" s="63"/>
      <c r="C28" s="61" t="s">
        <v>116</v>
      </c>
      <c r="I28" s="56"/>
      <c r="J28" s="57">
        <v>409</v>
      </c>
      <c r="K28" s="62">
        <v>134082.13</v>
      </c>
      <c r="L28" s="62">
        <v>134118.13</v>
      </c>
      <c r="M28" s="62">
        <v>134118.13</v>
      </c>
      <c r="N28" s="62">
        <v>134118.13</v>
      </c>
      <c r="O28" s="309">
        <v>134118.13</v>
      </c>
    </row>
    <row r="29" spans="1:15" x14ac:dyDescent="0.3">
      <c r="A29" s="63"/>
      <c r="C29" s="61" t="s">
        <v>117</v>
      </c>
      <c r="I29" s="56"/>
      <c r="J29" s="57">
        <v>41</v>
      </c>
      <c r="K29" s="62">
        <v>78857951.819999993</v>
      </c>
      <c r="L29" s="62">
        <v>123273918.26000001</v>
      </c>
      <c r="M29" s="62">
        <v>134643556.50999999</v>
      </c>
      <c r="N29" s="62">
        <v>166237731.66</v>
      </c>
      <c r="O29" s="309">
        <v>185396219.94</v>
      </c>
    </row>
    <row r="30" spans="1:15" x14ac:dyDescent="0.3">
      <c r="A30" s="63"/>
      <c r="C30" s="61" t="s">
        <v>118</v>
      </c>
      <c r="I30" s="56"/>
      <c r="J30" s="57">
        <v>42</v>
      </c>
      <c r="K30" s="62">
        <v>564033566.99000001</v>
      </c>
      <c r="L30" s="62">
        <v>472748401.45999998</v>
      </c>
      <c r="M30" s="62">
        <v>495155541.31</v>
      </c>
      <c r="N30" s="62">
        <v>550812532.20000005</v>
      </c>
      <c r="O30" s="309">
        <v>558657404.60000002</v>
      </c>
    </row>
    <row r="31" spans="1:15" x14ac:dyDescent="0.3">
      <c r="A31" s="63"/>
      <c r="C31" s="61" t="s">
        <v>119</v>
      </c>
      <c r="I31" s="56"/>
      <c r="J31" s="57">
        <v>46</v>
      </c>
      <c r="K31" s="62">
        <v>911561622.62</v>
      </c>
      <c r="L31" s="62">
        <v>1140155141.9200001</v>
      </c>
      <c r="M31" s="62">
        <v>1032822550.35</v>
      </c>
      <c r="N31" s="62">
        <v>1062758720.09</v>
      </c>
      <c r="O31" s="309">
        <v>1138701888.72</v>
      </c>
    </row>
    <row r="32" spans="1:15" x14ac:dyDescent="0.3">
      <c r="A32" s="63"/>
      <c r="C32" s="61" t="s">
        <v>120</v>
      </c>
      <c r="I32" s="56"/>
      <c r="J32" s="57" t="s">
        <v>15</v>
      </c>
      <c r="K32" s="62">
        <f>SUM(K33:K38)</f>
        <v>16306580.870000001</v>
      </c>
      <c r="L32" s="62">
        <f t="shared" ref="L32" si="6">SUM(L33:L38)</f>
        <v>12048429.439999999</v>
      </c>
      <c r="M32" s="62">
        <f>SUM(M33:M38)</f>
        <v>13671445.049999999</v>
      </c>
      <c r="N32" s="62">
        <f>SUM(N33:N38)</f>
        <v>15009110.16</v>
      </c>
      <c r="O32" s="62">
        <f>SUM(O33:O38)</f>
        <v>15726790.470000001</v>
      </c>
    </row>
    <row r="33" spans="1:15" s="37" customFormat="1" ht="12" x14ac:dyDescent="0.25">
      <c r="A33" s="73"/>
      <c r="C33" s="74"/>
      <c r="D33" s="75" t="s">
        <v>275</v>
      </c>
      <c r="E33" s="74"/>
      <c r="F33" s="74"/>
      <c r="I33" s="76"/>
      <c r="J33" s="77">
        <v>470</v>
      </c>
      <c r="K33" s="79">
        <v>6775037.8300000001</v>
      </c>
      <c r="L33" s="79">
        <v>3036891.96</v>
      </c>
      <c r="M33" s="79">
        <v>4915395.34</v>
      </c>
      <c r="N33" s="79">
        <v>5971170.8499999996</v>
      </c>
      <c r="O33" s="310">
        <v>8274897.7699999996</v>
      </c>
    </row>
    <row r="34" spans="1:15" s="37" customFormat="1" ht="12" x14ac:dyDescent="0.25">
      <c r="A34" s="73"/>
      <c r="C34" s="74"/>
      <c r="D34" s="75" t="s">
        <v>143</v>
      </c>
      <c r="E34" s="74"/>
      <c r="F34" s="74"/>
      <c r="I34" s="76"/>
      <c r="J34" s="77">
        <v>471</v>
      </c>
      <c r="K34" s="81"/>
      <c r="L34" s="81"/>
      <c r="M34" s="81"/>
      <c r="N34" s="81"/>
      <c r="O34" s="81"/>
    </row>
    <row r="35" spans="1:15" s="37" customFormat="1" ht="12" x14ac:dyDescent="0.25">
      <c r="A35" s="73"/>
      <c r="C35" s="74"/>
      <c r="D35" s="75" t="s">
        <v>144</v>
      </c>
      <c r="E35" s="74"/>
      <c r="F35" s="74"/>
      <c r="I35" s="76"/>
      <c r="J35" s="77">
        <v>472</v>
      </c>
      <c r="K35" s="81"/>
      <c r="L35" s="81"/>
      <c r="M35" s="81"/>
      <c r="N35" s="81"/>
      <c r="O35" s="81"/>
    </row>
    <row r="36" spans="1:15" s="37" customFormat="1" ht="12" x14ac:dyDescent="0.25">
      <c r="A36" s="73"/>
      <c r="C36" s="74"/>
      <c r="D36" s="75" t="s">
        <v>145</v>
      </c>
      <c r="E36" s="74"/>
      <c r="F36" s="74"/>
      <c r="I36" s="76"/>
      <c r="J36" s="77">
        <v>473</v>
      </c>
      <c r="K36" s="79">
        <v>6349882.0700000003</v>
      </c>
      <c r="L36" s="79">
        <v>6327165.3799999999</v>
      </c>
      <c r="M36" s="79">
        <v>6642770.0599999996</v>
      </c>
      <c r="N36" s="79">
        <v>6709196.0999999996</v>
      </c>
      <c r="O36" s="310">
        <v>4900700.4400000004</v>
      </c>
    </row>
    <row r="37" spans="1:15" s="37" customFormat="1" ht="12" x14ac:dyDescent="0.25">
      <c r="A37" s="73"/>
      <c r="C37" s="74"/>
      <c r="D37" s="75" t="s">
        <v>146</v>
      </c>
      <c r="E37" s="74"/>
      <c r="F37" s="74"/>
      <c r="I37" s="76"/>
      <c r="J37" s="82"/>
      <c r="K37" s="83"/>
      <c r="L37" s="83"/>
      <c r="M37" s="83"/>
      <c r="N37" s="83"/>
      <c r="O37" s="79"/>
    </row>
    <row r="38" spans="1:15" s="37" customFormat="1" ht="12" x14ac:dyDescent="0.25">
      <c r="A38" s="73"/>
      <c r="C38" s="74"/>
      <c r="D38" s="84" t="s">
        <v>147</v>
      </c>
      <c r="E38" s="74"/>
      <c r="F38" s="74"/>
      <c r="I38" s="76"/>
      <c r="J38" s="77">
        <v>474</v>
      </c>
      <c r="K38" s="79">
        <v>3181660.97</v>
      </c>
      <c r="L38" s="79">
        <v>2684372.1</v>
      </c>
      <c r="M38" s="83">
        <v>2113279.65</v>
      </c>
      <c r="N38" s="79">
        <v>2328743.21</v>
      </c>
      <c r="O38" s="310">
        <v>2551192.2599999998</v>
      </c>
    </row>
    <row r="39" spans="1:15" ht="17.100000000000001" customHeight="1" x14ac:dyDescent="0.3">
      <c r="A39" s="54" t="s">
        <v>16</v>
      </c>
      <c r="B39" s="61" t="s">
        <v>286</v>
      </c>
      <c r="I39" s="56"/>
      <c r="J39" s="348"/>
      <c r="K39" s="283"/>
      <c r="L39" s="283"/>
      <c r="M39" s="304"/>
      <c r="N39" s="304"/>
      <c r="O39" s="62"/>
    </row>
    <row r="40" spans="1:15" x14ac:dyDescent="0.3">
      <c r="A40" s="54"/>
      <c r="B40" s="55" t="s">
        <v>287</v>
      </c>
      <c r="I40" s="56"/>
      <c r="J40" s="57" t="s">
        <v>17</v>
      </c>
      <c r="K40" s="62">
        <f t="shared" ref="K40:M40" si="7">SUM(K41:K43)</f>
        <v>75493625.480000004</v>
      </c>
      <c r="L40" s="62">
        <f t="shared" si="7"/>
        <v>76959811.020000011</v>
      </c>
      <c r="M40" s="62">
        <f t="shared" si="7"/>
        <v>76261458.489999995</v>
      </c>
      <c r="N40" s="62">
        <f>SUM(N41:N43)</f>
        <v>79201873.899999991</v>
      </c>
      <c r="O40" s="62">
        <f>SUM(O41:O43)</f>
        <v>76316617.050000012</v>
      </c>
    </row>
    <row r="41" spans="1:15" ht="12.75" customHeight="1" x14ac:dyDescent="0.3">
      <c r="A41" s="54"/>
      <c r="B41" s="61"/>
      <c r="C41" s="61" t="s">
        <v>121</v>
      </c>
      <c r="I41" s="56"/>
      <c r="J41" s="57">
        <v>51</v>
      </c>
      <c r="K41" s="62">
        <v>60978865.640000001</v>
      </c>
      <c r="L41" s="62">
        <v>62378064.770000003</v>
      </c>
      <c r="M41" s="62">
        <v>61647191.869999997</v>
      </c>
      <c r="N41" s="62">
        <v>61500024.140000001</v>
      </c>
      <c r="O41" s="309">
        <v>58615003.140000001</v>
      </c>
    </row>
    <row r="42" spans="1:15" x14ac:dyDescent="0.3">
      <c r="A42" s="63"/>
      <c r="C42" s="61" t="s">
        <v>122</v>
      </c>
      <c r="I42" s="56"/>
      <c r="J42" s="57">
        <v>52</v>
      </c>
      <c r="K42" s="62">
        <v>14304278.369999999</v>
      </c>
      <c r="L42" s="62">
        <v>14304377.07</v>
      </c>
      <c r="M42" s="62">
        <v>14341841.67</v>
      </c>
      <c r="N42" s="62">
        <v>14304392.77</v>
      </c>
      <c r="O42" s="309">
        <v>14304380.619999999</v>
      </c>
    </row>
    <row r="43" spans="1:15" x14ac:dyDescent="0.3">
      <c r="A43" s="63"/>
      <c r="C43" s="61" t="s">
        <v>123</v>
      </c>
      <c r="I43" s="56"/>
      <c r="J43" s="57">
        <v>53</v>
      </c>
      <c r="K43" s="62">
        <v>210481.47</v>
      </c>
      <c r="L43" s="62">
        <v>277369.18</v>
      </c>
      <c r="M43" s="62">
        <v>272424.95</v>
      </c>
      <c r="N43" s="62">
        <v>3397456.99</v>
      </c>
      <c r="O43" s="309">
        <v>3397233.29</v>
      </c>
    </row>
    <row r="44" spans="1:15" ht="17.100000000000001" customHeight="1" x14ac:dyDescent="0.3">
      <c r="A44" s="54" t="s">
        <v>18</v>
      </c>
      <c r="B44" s="61" t="s">
        <v>124</v>
      </c>
      <c r="I44" s="56"/>
      <c r="J44" s="57" t="s">
        <v>19</v>
      </c>
      <c r="K44" s="62">
        <v>135029985.28999999</v>
      </c>
      <c r="L44" s="62">
        <v>41475562.090000004</v>
      </c>
      <c r="M44" s="62">
        <v>58102508.369999997</v>
      </c>
      <c r="N44" s="62">
        <v>48535988.229999997</v>
      </c>
      <c r="O44" s="309">
        <v>73485782.840000004</v>
      </c>
    </row>
    <row r="45" spans="1:15" ht="17.100000000000001" customHeight="1" x14ac:dyDescent="0.3">
      <c r="A45" s="54" t="s">
        <v>20</v>
      </c>
      <c r="B45" s="61" t="s">
        <v>125</v>
      </c>
      <c r="I45" s="56"/>
      <c r="J45" s="57" t="s">
        <v>21</v>
      </c>
      <c r="K45" s="62">
        <v>25340192.850000001</v>
      </c>
      <c r="L45" s="62">
        <v>29649814.949999999</v>
      </c>
      <c r="M45" s="62">
        <v>42752379.210000001</v>
      </c>
      <c r="N45" s="62">
        <v>55354808.600000001</v>
      </c>
      <c r="O45" s="309">
        <v>60818596.060000002</v>
      </c>
    </row>
    <row r="46" spans="1:15" x14ac:dyDescent="0.3">
      <c r="A46" s="63"/>
      <c r="I46" s="56"/>
      <c r="J46" s="85"/>
      <c r="K46" s="87"/>
      <c r="L46" s="87"/>
      <c r="M46" s="87"/>
      <c r="N46" s="87"/>
      <c r="O46" s="87"/>
    </row>
    <row r="47" spans="1:15" ht="18" customHeight="1" x14ac:dyDescent="0.3">
      <c r="A47" s="88" t="s">
        <v>126</v>
      </c>
      <c r="B47" s="89"/>
      <c r="C47" s="89"/>
      <c r="D47" s="89"/>
      <c r="E47" s="89"/>
      <c r="F47" s="89"/>
      <c r="G47" s="89"/>
      <c r="H47" s="89"/>
      <c r="I47" s="89"/>
      <c r="J47" s="66" t="s">
        <v>22</v>
      </c>
      <c r="K47" s="90">
        <f>K7+K15</f>
        <v>3187144496.6900001</v>
      </c>
      <c r="L47" s="281">
        <f t="shared" ref="L47:O47" si="8">L7+L15</f>
        <v>3263659754.73</v>
      </c>
      <c r="M47" s="281">
        <f t="shared" si="8"/>
        <v>3130775732.21</v>
      </c>
      <c r="N47" s="281">
        <f t="shared" si="8"/>
        <v>3287820621.4900002</v>
      </c>
      <c r="O47" s="281">
        <f t="shared" si="8"/>
        <v>3437770634.8100009</v>
      </c>
    </row>
    <row r="48" spans="1:15" ht="8.25" customHeight="1" thickBot="1" x14ac:dyDescent="0.35">
      <c r="A48" s="91"/>
      <c r="B48" s="92"/>
      <c r="C48" s="92"/>
      <c r="D48" s="92"/>
      <c r="E48" s="92"/>
      <c r="F48" s="92"/>
      <c r="G48" s="92"/>
      <c r="H48" s="92"/>
      <c r="I48" s="92"/>
      <c r="J48" s="93"/>
      <c r="K48" s="94"/>
      <c r="L48" s="282"/>
      <c r="M48" s="282"/>
      <c r="N48" s="282"/>
      <c r="O48" s="282"/>
    </row>
    <row r="49" spans="1:10" ht="9" customHeight="1" thickTop="1" x14ac:dyDescent="0.3">
      <c r="A49" s="36" t="s">
        <v>23</v>
      </c>
      <c r="J49" s="95"/>
    </row>
    <row r="50" spans="1:10" ht="15" x14ac:dyDescent="0.3">
      <c r="A50" s="36" t="s">
        <v>345</v>
      </c>
      <c r="J50" s="36"/>
    </row>
    <row r="51" spans="1:10" x14ac:dyDescent="0.3">
      <c r="J51" s="36"/>
    </row>
    <row r="52" spans="1:10" x14ac:dyDescent="0.3">
      <c r="J52" s="36"/>
    </row>
    <row r="53" spans="1:10" x14ac:dyDescent="0.3">
      <c r="J53" s="36"/>
    </row>
  </sheetData>
  <mergeCells count="1">
    <mergeCell ref="A3:J3"/>
  </mergeCells>
  <pageMargins left="0.39370078740157483" right="0.39370078740157483" top="0.78740157480314965" bottom="0.47244094488188981" header="0.51181102362204722" footer="0.19685039370078741"/>
  <pageSetup paperSize="9" scale="80" orientation="portrait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P51"/>
  <sheetViews>
    <sheetView showGridLines="0" view="pageBreakPreview" zoomScaleNormal="200" zoomScaleSheetLayoutView="100" workbookViewId="0">
      <selection activeCell="K1" sqref="K1:K1048576"/>
    </sheetView>
  </sheetViews>
  <sheetFormatPr defaultColWidth="12" defaultRowHeight="13.8" x14ac:dyDescent="0.3"/>
  <cols>
    <col min="1" max="1" width="4.44140625" style="36" customWidth="1"/>
    <col min="2" max="2" width="2.6640625" style="36" customWidth="1"/>
    <col min="3" max="3" width="5.44140625" style="36" customWidth="1"/>
    <col min="4" max="4" width="6.6640625" style="36" customWidth="1"/>
    <col min="5" max="6" width="12" style="36" customWidth="1"/>
    <col min="7" max="7" width="10" style="36" customWidth="1"/>
    <col min="8" max="8" width="5.6640625" style="36" customWidth="1"/>
    <col min="9" max="9" width="4.5546875" style="36" customWidth="1"/>
    <col min="10" max="10" width="12.6640625" style="96" customWidth="1"/>
    <col min="11" max="14" width="15.6640625" style="36" customWidth="1"/>
    <col min="15" max="15" width="14.88671875" style="36" customWidth="1"/>
    <col min="16" max="16384" width="12" style="36"/>
  </cols>
  <sheetData>
    <row r="1" spans="1:16" ht="18" x14ac:dyDescent="0.35">
      <c r="A1" s="35" t="s">
        <v>103</v>
      </c>
    </row>
    <row r="3" spans="1:16" ht="16.5" customHeight="1" x14ac:dyDescent="0.3">
      <c r="A3" s="344" t="s">
        <v>127</v>
      </c>
      <c r="B3" s="344"/>
      <c r="C3" s="344"/>
      <c r="D3" s="344"/>
      <c r="E3" s="344"/>
      <c r="F3" s="344"/>
      <c r="G3" s="344"/>
      <c r="H3" s="344"/>
      <c r="I3" s="344"/>
      <c r="J3" s="344"/>
      <c r="M3" s="38"/>
      <c r="N3" s="38"/>
    </row>
    <row r="4" spans="1:16" ht="24.9" customHeight="1" x14ac:dyDescent="0.3"/>
    <row r="5" spans="1:16" x14ac:dyDescent="0.3">
      <c r="A5" s="40" t="s">
        <v>128</v>
      </c>
      <c r="B5" s="41"/>
      <c r="C5" s="42"/>
      <c r="D5" s="42"/>
      <c r="E5" s="42"/>
      <c r="F5" s="42"/>
      <c r="G5" s="42"/>
      <c r="H5" s="42"/>
      <c r="I5" s="43"/>
      <c r="J5" s="44" t="s">
        <v>0</v>
      </c>
      <c r="K5" s="44">
        <v>2014</v>
      </c>
      <c r="L5" s="44">
        <v>2015</v>
      </c>
      <c r="M5" s="44">
        <v>2016</v>
      </c>
      <c r="N5" s="44">
        <v>2017</v>
      </c>
      <c r="O5" s="44">
        <v>2018</v>
      </c>
    </row>
    <row r="6" spans="1:16" x14ac:dyDescent="0.3">
      <c r="A6" s="45"/>
      <c r="B6" s="46"/>
      <c r="C6" s="46"/>
      <c r="D6" s="46"/>
      <c r="E6" s="46"/>
      <c r="F6" s="46"/>
      <c r="G6" s="46"/>
      <c r="H6" s="46"/>
      <c r="I6" s="47"/>
      <c r="J6" s="48"/>
      <c r="K6" s="49"/>
      <c r="L6" s="49"/>
      <c r="M6" s="49"/>
      <c r="N6" s="49"/>
      <c r="O6" s="49"/>
    </row>
    <row r="7" spans="1:16" ht="14.4" x14ac:dyDescent="0.3">
      <c r="A7" s="97" t="s">
        <v>129</v>
      </c>
      <c r="B7" s="41"/>
      <c r="C7" s="42"/>
      <c r="D7" s="42"/>
      <c r="E7" s="42"/>
      <c r="F7" s="42"/>
      <c r="G7" s="42"/>
      <c r="H7" s="42"/>
      <c r="I7" s="42"/>
      <c r="J7" s="98">
        <v>13</v>
      </c>
      <c r="K7" s="90">
        <f>K8</f>
        <v>786811587.98000002</v>
      </c>
      <c r="L7" s="90">
        <f t="shared" ref="L7:O7" si="0">L8</f>
        <v>715157817.59000003</v>
      </c>
      <c r="M7" s="90">
        <f t="shared" si="0"/>
        <v>678827971.55000007</v>
      </c>
      <c r="N7" s="90">
        <f t="shared" si="0"/>
        <v>681549295.78000009</v>
      </c>
      <c r="O7" s="90">
        <f t="shared" si="0"/>
        <v>712255168.49000001</v>
      </c>
    </row>
    <row r="8" spans="1:16" ht="17.25" customHeight="1" x14ac:dyDescent="0.3">
      <c r="A8" s="54" t="s">
        <v>24</v>
      </c>
      <c r="B8" s="61" t="s">
        <v>25</v>
      </c>
      <c r="J8" s="57" t="s">
        <v>26</v>
      </c>
      <c r="K8" s="58">
        <f>SUM(K9:K11)</f>
        <v>786811587.98000002</v>
      </c>
      <c r="L8" s="58">
        <f t="shared" ref="L8:O8" si="1">SUM(L9:L11)</f>
        <v>715157817.59000003</v>
      </c>
      <c r="M8" s="58">
        <f t="shared" si="1"/>
        <v>678827971.55000007</v>
      </c>
      <c r="N8" s="58">
        <f t="shared" si="1"/>
        <v>681549295.78000009</v>
      </c>
      <c r="O8" s="58">
        <f t="shared" si="1"/>
        <v>712255168.49000001</v>
      </c>
    </row>
    <row r="9" spans="1:16" x14ac:dyDescent="0.3">
      <c r="A9" s="63"/>
      <c r="C9" s="61" t="s">
        <v>276</v>
      </c>
      <c r="J9" s="57" t="s">
        <v>27</v>
      </c>
      <c r="K9" s="58">
        <v>764233691.61000001</v>
      </c>
      <c r="L9" s="58">
        <v>691392548.36000001</v>
      </c>
      <c r="M9" s="58">
        <v>653445506.57000005</v>
      </c>
      <c r="N9" s="58">
        <v>654594864.69000006</v>
      </c>
      <c r="O9" s="58">
        <v>681663900.23000002</v>
      </c>
    </row>
    <row r="10" spans="1:16" x14ac:dyDescent="0.3">
      <c r="A10" s="99" t="s">
        <v>309</v>
      </c>
      <c r="B10" s="55"/>
      <c r="C10" s="55"/>
      <c r="D10" s="55"/>
      <c r="E10" s="55"/>
      <c r="F10" s="100"/>
      <c r="G10" s="4"/>
      <c r="H10" s="4"/>
      <c r="I10" s="5" t="s">
        <v>292</v>
      </c>
      <c r="J10" s="57"/>
      <c r="K10" s="58"/>
      <c r="L10" s="58"/>
      <c r="M10" s="58"/>
      <c r="N10" s="58"/>
      <c r="O10" s="58"/>
    </row>
    <row r="11" spans="1:16" ht="15" x14ac:dyDescent="0.3">
      <c r="A11" s="63"/>
      <c r="C11" s="61" t="s">
        <v>346</v>
      </c>
      <c r="J11" s="57">
        <v>1399</v>
      </c>
      <c r="K11" s="58">
        <v>22577896.370000001</v>
      </c>
      <c r="L11" s="58">
        <v>23765269.23</v>
      </c>
      <c r="M11" s="58">
        <v>25382464.98</v>
      </c>
      <c r="N11" s="58">
        <v>26954431.09</v>
      </c>
      <c r="O11" s="58">
        <v>30591268.260000002</v>
      </c>
    </row>
    <row r="12" spans="1:16" ht="18.75" customHeight="1" x14ac:dyDescent="0.3">
      <c r="A12" s="50" t="s">
        <v>130</v>
      </c>
      <c r="B12" s="64"/>
      <c r="C12" s="64"/>
      <c r="D12" s="64"/>
      <c r="E12" s="64"/>
      <c r="F12" s="64"/>
      <c r="G12" s="64"/>
      <c r="H12" s="64"/>
      <c r="I12" s="64"/>
      <c r="J12" s="66" t="s">
        <v>28</v>
      </c>
      <c r="K12" s="52">
        <f t="shared" ref="K12:L12" si="2">K13+K20+K43</f>
        <v>2400332908.71</v>
      </c>
      <c r="L12" s="52">
        <f t="shared" si="2"/>
        <v>2548501937.1399999</v>
      </c>
      <c r="M12" s="52">
        <f>M13+M20+M43</f>
        <v>2451947760.6599998</v>
      </c>
      <c r="N12" s="52">
        <f>N13+N20+N43</f>
        <v>2606271325.71</v>
      </c>
      <c r="O12" s="52">
        <f>O13+O20+O43</f>
        <v>2725515466.3200006</v>
      </c>
      <c r="P12" s="9"/>
    </row>
    <row r="13" spans="1:16" ht="17.25" customHeight="1" x14ac:dyDescent="0.3">
      <c r="A13" s="54" t="s">
        <v>11</v>
      </c>
      <c r="B13" s="61" t="s">
        <v>131</v>
      </c>
      <c r="J13" s="57" t="s">
        <v>29</v>
      </c>
      <c r="K13" s="59">
        <f>K14+K18+K19</f>
        <v>0</v>
      </c>
      <c r="L13" s="59">
        <f t="shared" ref="L13:O13" si="3">L14+L18+L19</f>
        <v>0</v>
      </c>
      <c r="M13" s="59">
        <f t="shared" si="3"/>
        <v>0</v>
      </c>
      <c r="N13" s="59">
        <f t="shared" si="3"/>
        <v>0</v>
      </c>
      <c r="O13" s="59">
        <f t="shared" si="3"/>
        <v>0</v>
      </c>
    </row>
    <row r="14" spans="1:16" ht="17.25" customHeight="1" x14ac:dyDescent="0.3">
      <c r="A14" s="54"/>
      <c r="B14" s="61"/>
      <c r="C14" s="36" t="s">
        <v>132</v>
      </c>
      <c r="J14" s="57" t="s">
        <v>30</v>
      </c>
      <c r="K14" s="59">
        <f>SUM(K15:K17)</f>
        <v>0</v>
      </c>
      <c r="L14" s="59">
        <f t="shared" ref="L14:O14" si="4">SUM(L15:L17)</f>
        <v>0</v>
      </c>
      <c r="M14" s="59">
        <f t="shared" si="4"/>
        <v>0</v>
      </c>
      <c r="N14" s="59">
        <f t="shared" si="4"/>
        <v>0</v>
      </c>
      <c r="O14" s="59">
        <f t="shared" si="4"/>
        <v>0</v>
      </c>
    </row>
    <row r="15" spans="1:16" s="37" customFormat="1" ht="12" x14ac:dyDescent="0.25">
      <c r="A15" s="73"/>
      <c r="C15" s="101"/>
      <c r="D15" s="102" t="s">
        <v>277</v>
      </c>
      <c r="E15" s="103"/>
      <c r="J15" s="77">
        <v>172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</row>
    <row r="16" spans="1:16" s="37" customFormat="1" ht="12" x14ac:dyDescent="0.25">
      <c r="A16" s="73"/>
      <c r="C16" s="101"/>
      <c r="D16" s="101" t="s">
        <v>278</v>
      </c>
      <c r="J16" s="77">
        <v>173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</row>
    <row r="17" spans="1:15" s="37" customFormat="1" ht="12" x14ac:dyDescent="0.25">
      <c r="A17" s="73"/>
      <c r="C17" s="101"/>
      <c r="D17" s="101" t="s">
        <v>279</v>
      </c>
      <c r="J17" s="77">
        <v>174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</row>
    <row r="18" spans="1:15" x14ac:dyDescent="0.3">
      <c r="A18" s="54"/>
      <c r="B18" s="61"/>
      <c r="C18" s="36" t="s">
        <v>133</v>
      </c>
      <c r="J18" s="57" t="s">
        <v>31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</row>
    <row r="19" spans="1:15" x14ac:dyDescent="0.3">
      <c r="A19" s="63"/>
      <c r="C19" s="61" t="s">
        <v>134</v>
      </c>
      <c r="J19" s="57" t="s">
        <v>32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</row>
    <row r="20" spans="1:15" ht="17.25" customHeight="1" x14ac:dyDescent="0.3">
      <c r="A20" s="54" t="s">
        <v>16</v>
      </c>
      <c r="B20" s="61" t="s">
        <v>135</v>
      </c>
      <c r="J20" s="57" t="s">
        <v>33</v>
      </c>
      <c r="K20" s="58">
        <f t="shared" ref="K20:L20" si="5">K21+K22+K29+K32+K33+K40</f>
        <v>2357923822.6900001</v>
      </c>
      <c r="L20" s="58">
        <f t="shared" si="5"/>
        <v>2426093769.8799996</v>
      </c>
      <c r="M20" s="58">
        <f>M21+M22+M29+M32+M33+M40</f>
        <v>2410320222.0299997</v>
      </c>
      <c r="N20" s="58">
        <f>N21+N22+N29+N32+N33+N40</f>
        <v>2563371209.5300002</v>
      </c>
      <c r="O20" s="58">
        <f>O21+O22+O29+O32+O33+O40</f>
        <v>2693102759.2800007</v>
      </c>
    </row>
    <row r="21" spans="1:15" ht="17.100000000000001" customHeight="1" x14ac:dyDescent="0.3">
      <c r="A21" s="63"/>
      <c r="C21" s="61" t="s">
        <v>132</v>
      </c>
      <c r="J21" s="57">
        <v>43</v>
      </c>
      <c r="K21" s="58">
        <v>989753.52</v>
      </c>
      <c r="L21" s="58">
        <v>523980.21</v>
      </c>
      <c r="M21" s="58">
        <v>829163.2</v>
      </c>
      <c r="N21" s="58">
        <v>671507.5</v>
      </c>
      <c r="O21" s="58">
        <v>879446.94</v>
      </c>
    </row>
    <row r="22" spans="1:15" x14ac:dyDescent="0.3">
      <c r="A22" s="63"/>
      <c r="C22" s="68" t="s">
        <v>136</v>
      </c>
      <c r="D22" s="69"/>
      <c r="E22" s="69"/>
      <c r="J22" s="57">
        <v>44</v>
      </c>
      <c r="K22" s="58">
        <f t="shared" ref="K22:L22" si="6">SUM(K23:K28)</f>
        <v>2187103037.79</v>
      </c>
      <c r="L22" s="58">
        <f t="shared" si="6"/>
        <v>2193389671.7799997</v>
      </c>
      <c r="M22" s="58">
        <f t="shared" ref="M22" si="7">SUM(M23:M28)</f>
        <v>2212071374.27</v>
      </c>
      <c r="N22" s="58">
        <f>SUM(N23:N28)</f>
        <v>2345098177.4899998</v>
      </c>
      <c r="O22" s="58">
        <f>SUM(O23:O28)</f>
        <v>2479742599.5400004</v>
      </c>
    </row>
    <row r="23" spans="1:15" s="37" customFormat="1" ht="12" x14ac:dyDescent="0.25">
      <c r="A23" s="73"/>
      <c r="C23" s="101"/>
      <c r="D23" s="75" t="s">
        <v>280</v>
      </c>
      <c r="E23" s="105"/>
      <c r="J23" s="77">
        <v>440</v>
      </c>
      <c r="K23" s="78">
        <v>3879194.49</v>
      </c>
      <c r="L23" s="78">
        <v>3794375.6</v>
      </c>
      <c r="M23" s="78">
        <v>4082100.19</v>
      </c>
      <c r="N23" s="78">
        <v>5509873.1799999997</v>
      </c>
      <c r="O23" s="78">
        <v>3902933.03</v>
      </c>
    </row>
    <row r="24" spans="1:15" s="37" customFormat="1" ht="12" x14ac:dyDescent="0.25">
      <c r="A24" s="73"/>
      <c r="C24" s="101"/>
      <c r="D24" s="75" t="s">
        <v>281</v>
      </c>
      <c r="E24" s="103"/>
      <c r="J24" s="77" t="s">
        <v>34</v>
      </c>
      <c r="K24" s="78">
        <v>1985027517.5799999</v>
      </c>
      <c r="L24" s="78">
        <v>2050247519.0799999</v>
      </c>
      <c r="M24" s="78">
        <v>2081105029.8599999</v>
      </c>
      <c r="N24" s="78">
        <v>2201442041.3400002</v>
      </c>
      <c r="O24" s="78">
        <v>2416151870.79</v>
      </c>
    </row>
    <row r="25" spans="1:15" s="37" customFormat="1" ht="12" x14ac:dyDescent="0.25">
      <c r="A25" s="73"/>
      <c r="C25" s="101"/>
      <c r="D25" s="102" t="s">
        <v>282</v>
      </c>
      <c r="E25" s="103"/>
      <c r="J25" s="77">
        <v>445</v>
      </c>
      <c r="K25" s="78">
        <v>21820063.59</v>
      </c>
      <c r="L25" s="78">
        <v>21738360.5</v>
      </c>
      <c r="M25" s="78">
        <v>20222237.850000001</v>
      </c>
      <c r="N25" s="78">
        <v>27073038.969999999</v>
      </c>
      <c r="O25" s="78">
        <v>25697403.129999999</v>
      </c>
    </row>
    <row r="26" spans="1:15" s="37" customFormat="1" ht="12" x14ac:dyDescent="0.25">
      <c r="A26" s="73"/>
      <c r="C26" s="101"/>
      <c r="D26" s="101" t="s">
        <v>283</v>
      </c>
      <c r="J26" s="77">
        <v>446</v>
      </c>
      <c r="K26" s="78">
        <v>8092.98</v>
      </c>
      <c r="L26" s="78">
        <v>1100.49</v>
      </c>
      <c r="M26" s="78">
        <v>4948.8900000000003</v>
      </c>
      <c r="N26" s="78">
        <v>3198.43</v>
      </c>
      <c r="O26" s="78">
        <v>2062.4</v>
      </c>
    </row>
    <row r="27" spans="1:15" s="37" customFormat="1" ht="12" x14ac:dyDescent="0.25">
      <c r="A27" s="73"/>
      <c r="C27" s="101"/>
      <c r="D27" s="101" t="s">
        <v>284</v>
      </c>
      <c r="J27" s="77">
        <v>447</v>
      </c>
      <c r="K27" s="78">
        <v>17997.650000000001</v>
      </c>
      <c r="L27" s="78">
        <v>30223.11</v>
      </c>
      <c r="M27" s="78">
        <v>21791.06</v>
      </c>
      <c r="N27" s="78">
        <v>23683.8</v>
      </c>
      <c r="O27" s="78">
        <v>35564.76</v>
      </c>
    </row>
    <row r="28" spans="1:15" s="37" customFormat="1" ht="12" x14ac:dyDescent="0.25">
      <c r="A28" s="73"/>
      <c r="D28" s="101" t="s">
        <v>285</v>
      </c>
      <c r="J28" s="77">
        <v>449</v>
      </c>
      <c r="K28" s="78">
        <v>176350171.5</v>
      </c>
      <c r="L28" s="78">
        <v>117578093</v>
      </c>
      <c r="M28" s="78">
        <v>106635266.42</v>
      </c>
      <c r="N28" s="78">
        <v>111046341.77</v>
      </c>
      <c r="O28" s="78">
        <v>33952765.43</v>
      </c>
    </row>
    <row r="29" spans="1:15" x14ac:dyDescent="0.3">
      <c r="A29" s="63"/>
      <c r="C29" s="61" t="s">
        <v>137</v>
      </c>
      <c r="J29" s="57">
        <v>45</v>
      </c>
      <c r="K29" s="58">
        <f>SUM(K30:K31)</f>
        <v>25686720.530000001</v>
      </c>
      <c r="L29" s="58">
        <f t="shared" ref="L29" si="8">SUM(L30:L31)</f>
        <v>39250331.890000001</v>
      </c>
      <c r="M29" s="58">
        <f t="shared" ref="M29" si="9">SUM(M30:M31)</f>
        <v>25259846.18</v>
      </c>
      <c r="N29" s="58">
        <f t="shared" ref="N29" si="10">SUM(N30:N31)</f>
        <v>28525432.59</v>
      </c>
      <c r="O29" s="58">
        <f>SUM(O30:O31)</f>
        <v>21482752.34</v>
      </c>
    </row>
    <row r="30" spans="1:15" s="37" customFormat="1" ht="12" x14ac:dyDescent="0.25">
      <c r="A30" s="73"/>
      <c r="D30" s="101" t="s">
        <v>138</v>
      </c>
      <c r="J30" s="77" t="s">
        <v>35</v>
      </c>
      <c r="K30" s="78">
        <v>8646279.5299999993</v>
      </c>
      <c r="L30" s="78">
        <v>10884466.6</v>
      </c>
      <c r="M30" s="78">
        <v>11041670.189999999</v>
      </c>
      <c r="N30" s="78">
        <v>11685529.289999999</v>
      </c>
      <c r="O30" s="78">
        <v>10435461.18</v>
      </c>
    </row>
    <row r="31" spans="1:15" s="37" customFormat="1" ht="12" x14ac:dyDescent="0.25">
      <c r="A31" s="73"/>
      <c r="D31" s="101" t="s">
        <v>139</v>
      </c>
      <c r="J31" s="77" t="s">
        <v>36</v>
      </c>
      <c r="K31" s="78">
        <v>17040441</v>
      </c>
      <c r="L31" s="78">
        <v>28365865.289999999</v>
      </c>
      <c r="M31" s="78">
        <v>14218175.99</v>
      </c>
      <c r="N31" s="78">
        <v>16839903.300000001</v>
      </c>
      <c r="O31" s="78">
        <v>11047291.16</v>
      </c>
    </row>
    <row r="32" spans="1:15" x14ac:dyDescent="0.3">
      <c r="A32" s="63"/>
      <c r="C32" s="61" t="s">
        <v>140</v>
      </c>
      <c r="D32" s="106"/>
      <c r="J32" s="57">
        <v>46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</row>
    <row r="33" spans="1:15" x14ac:dyDescent="0.3">
      <c r="A33" s="63"/>
      <c r="C33" s="61" t="s">
        <v>141</v>
      </c>
      <c r="J33" s="57">
        <v>47</v>
      </c>
      <c r="K33" s="58">
        <f t="shared" ref="K33:L33" si="11">SUM(K34:K39)</f>
        <v>25329736.079999998</v>
      </c>
      <c r="L33" s="58">
        <f t="shared" si="11"/>
        <v>22698281.059999999</v>
      </c>
      <c r="M33" s="58">
        <f t="shared" ref="M33" si="12">SUM(M34:M39)</f>
        <v>30417631.879999999</v>
      </c>
      <c r="N33" s="58">
        <f t="shared" ref="N33" si="13">SUM(N34:N39)</f>
        <v>20799696.259999998</v>
      </c>
      <c r="O33" s="58">
        <f>SUM(O34:O39)</f>
        <v>24526674.699999999</v>
      </c>
    </row>
    <row r="34" spans="1:15" s="37" customFormat="1" ht="12" x14ac:dyDescent="0.25">
      <c r="A34" s="73"/>
      <c r="C34" s="74"/>
      <c r="D34" s="75" t="s">
        <v>142</v>
      </c>
      <c r="E34" s="74"/>
      <c r="F34" s="74"/>
      <c r="I34" s="76"/>
      <c r="J34" s="77">
        <v>470</v>
      </c>
      <c r="K34" s="78">
        <v>21016686.379999999</v>
      </c>
      <c r="L34" s="78">
        <v>20095301.199999999</v>
      </c>
      <c r="M34" s="78">
        <v>27462692.359999999</v>
      </c>
      <c r="N34" s="78">
        <v>16173114.939999999</v>
      </c>
      <c r="O34" s="78">
        <v>18021095.559999999</v>
      </c>
    </row>
    <row r="35" spans="1:15" s="37" customFormat="1" ht="12" x14ac:dyDescent="0.25">
      <c r="A35" s="73"/>
      <c r="C35" s="74"/>
      <c r="D35" s="75" t="s">
        <v>143</v>
      </c>
      <c r="E35" s="74"/>
      <c r="F35" s="74"/>
      <c r="I35" s="76"/>
      <c r="J35" s="77">
        <v>471</v>
      </c>
      <c r="K35" s="81"/>
      <c r="L35" s="81"/>
      <c r="M35" s="81"/>
      <c r="N35" s="81"/>
      <c r="O35" s="81"/>
    </row>
    <row r="36" spans="1:15" s="37" customFormat="1" ht="12" x14ac:dyDescent="0.25">
      <c r="A36" s="73"/>
      <c r="C36" s="74"/>
      <c r="D36" s="75" t="s">
        <v>144</v>
      </c>
      <c r="E36" s="74"/>
      <c r="F36" s="74"/>
      <c r="I36" s="76"/>
      <c r="J36" s="77">
        <v>472</v>
      </c>
      <c r="K36" s="81"/>
      <c r="L36" s="81"/>
      <c r="M36" s="81"/>
      <c r="N36" s="81"/>
      <c r="O36" s="81"/>
    </row>
    <row r="37" spans="1:15" s="37" customFormat="1" ht="12" x14ac:dyDescent="0.25">
      <c r="A37" s="73"/>
      <c r="C37" s="74"/>
      <c r="D37" s="75" t="s">
        <v>145</v>
      </c>
      <c r="E37" s="74"/>
      <c r="F37" s="74"/>
      <c r="I37" s="76"/>
      <c r="J37" s="77">
        <v>473</v>
      </c>
      <c r="K37" s="78">
        <v>2347420.5299999998</v>
      </c>
      <c r="L37" s="78">
        <v>646242.31000000006</v>
      </c>
      <c r="M37" s="78">
        <v>1293288.47</v>
      </c>
      <c r="N37" s="78">
        <v>3473927.14</v>
      </c>
      <c r="O37" s="78">
        <v>5560285.1500000004</v>
      </c>
    </row>
    <row r="38" spans="1:15" s="37" customFormat="1" ht="12" x14ac:dyDescent="0.25">
      <c r="A38" s="73"/>
      <c r="C38" s="74"/>
      <c r="D38" s="75" t="s">
        <v>146</v>
      </c>
      <c r="E38" s="74"/>
      <c r="F38" s="74"/>
      <c r="I38" s="76"/>
      <c r="J38" s="82"/>
      <c r="K38" s="82"/>
      <c r="L38" s="82"/>
      <c r="M38" s="82"/>
      <c r="N38" s="82"/>
      <c r="O38" s="82"/>
    </row>
    <row r="39" spans="1:15" s="37" customFormat="1" ht="12" x14ac:dyDescent="0.25">
      <c r="A39" s="73"/>
      <c r="C39" s="74"/>
      <c r="D39" s="84" t="s">
        <v>147</v>
      </c>
      <c r="E39" s="74"/>
      <c r="F39" s="74"/>
      <c r="I39" s="76"/>
      <c r="J39" s="77">
        <v>474</v>
      </c>
      <c r="K39" s="78">
        <v>1965629.17</v>
      </c>
      <c r="L39" s="78">
        <v>1956737.55</v>
      </c>
      <c r="M39" s="78">
        <v>1661651.05</v>
      </c>
      <c r="N39" s="78">
        <v>1152654.18</v>
      </c>
      <c r="O39" s="78">
        <v>945293.99</v>
      </c>
    </row>
    <row r="40" spans="1:15" x14ac:dyDescent="0.3">
      <c r="A40" s="63"/>
      <c r="C40" s="61" t="s">
        <v>148</v>
      </c>
      <c r="J40" s="57">
        <v>48</v>
      </c>
      <c r="K40" s="58">
        <f>SUM(K41:K42)</f>
        <v>118814574.77000001</v>
      </c>
      <c r="L40" s="58">
        <f t="shared" ref="L40" si="14">SUM(L41:L42)</f>
        <v>170231504.94</v>
      </c>
      <c r="M40" s="58">
        <f t="shared" ref="M40" si="15">SUM(M41:M42)</f>
        <v>141742206.5</v>
      </c>
      <c r="N40" s="58">
        <f t="shared" ref="N40" si="16">SUM(N41:N42)</f>
        <v>168276395.69</v>
      </c>
      <c r="O40" s="58">
        <f>SUM(O41:O42)</f>
        <v>166471285.76000002</v>
      </c>
    </row>
    <row r="41" spans="1:15" s="37" customFormat="1" ht="12" x14ac:dyDescent="0.25">
      <c r="A41" s="73"/>
      <c r="D41" s="101" t="s">
        <v>149</v>
      </c>
      <c r="J41" s="77">
        <v>480</v>
      </c>
      <c r="K41" s="78">
        <v>27045932.93</v>
      </c>
      <c r="L41" s="78">
        <v>34398519.079999998</v>
      </c>
      <c r="M41" s="78">
        <v>27732283.09</v>
      </c>
      <c r="N41" s="78">
        <v>30421824.780000001</v>
      </c>
      <c r="O41" s="78">
        <v>29660234.710000001</v>
      </c>
    </row>
    <row r="42" spans="1:15" s="37" customFormat="1" ht="12" x14ac:dyDescent="0.25">
      <c r="A42" s="73"/>
      <c r="D42" s="101" t="s">
        <v>150</v>
      </c>
      <c r="J42" s="77" t="s">
        <v>37</v>
      </c>
      <c r="K42" s="78">
        <v>91768641.840000004</v>
      </c>
      <c r="L42" s="78">
        <v>135832985.86000001</v>
      </c>
      <c r="M42" s="78">
        <v>114009923.41</v>
      </c>
      <c r="N42" s="78">
        <v>137854570.91</v>
      </c>
      <c r="O42" s="78">
        <v>136811051.05000001</v>
      </c>
    </row>
    <row r="43" spans="1:15" ht="17.25" customHeight="1" x14ac:dyDescent="0.3">
      <c r="A43" s="54" t="s">
        <v>18</v>
      </c>
      <c r="B43" s="61" t="s">
        <v>125</v>
      </c>
      <c r="J43" s="57" t="s">
        <v>38</v>
      </c>
      <c r="K43" s="58">
        <v>42409086.020000003</v>
      </c>
      <c r="L43" s="58">
        <v>122408167.26000001</v>
      </c>
      <c r="M43" s="58">
        <v>41627538.630000003</v>
      </c>
      <c r="N43" s="58">
        <v>42900116.18</v>
      </c>
      <c r="O43" s="78">
        <v>32412707.039999999</v>
      </c>
    </row>
    <row r="44" spans="1:15" ht="12.75" customHeight="1" x14ac:dyDescent="0.3">
      <c r="A44" s="107"/>
      <c r="B44" s="108"/>
      <c r="C44" s="46"/>
      <c r="D44" s="46"/>
      <c r="E44" s="46"/>
      <c r="F44" s="46"/>
      <c r="G44" s="46"/>
      <c r="H44" s="46"/>
      <c r="I44" s="46"/>
      <c r="J44" s="109"/>
      <c r="L44" s="86"/>
      <c r="M44" s="86"/>
      <c r="N44" s="86"/>
      <c r="O44" s="86"/>
    </row>
    <row r="45" spans="1:15" ht="18" customHeight="1" x14ac:dyDescent="0.3">
      <c r="A45" s="110" t="s">
        <v>151</v>
      </c>
      <c r="B45" s="111"/>
      <c r="C45" s="38"/>
      <c r="D45" s="38"/>
      <c r="E45" s="38"/>
      <c r="F45" s="38"/>
      <c r="G45" s="38"/>
      <c r="H45" s="38"/>
      <c r="I45" s="38"/>
      <c r="J45" s="66" t="s">
        <v>39</v>
      </c>
      <c r="K45" s="90">
        <f t="shared" ref="K45:L45" si="17">K7+K12</f>
        <v>3187144496.6900001</v>
      </c>
      <c r="L45" s="90">
        <f t="shared" si="17"/>
        <v>3263659754.73</v>
      </c>
      <c r="M45" s="90">
        <f t="shared" ref="M45" si="18">M7+M12</f>
        <v>3130775732.21</v>
      </c>
      <c r="N45" s="90">
        <f t="shared" ref="N45" si="19">N7+N12</f>
        <v>3287820621.4900002</v>
      </c>
      <c r="O45" s="90">
        <f>O7+O12</f>
        <v>3437770634.8100004</v>
      </c>
    </row>
    <row r="46" spans="1:15" ht="8.25" customHeight="1" thickBot="1" x14ac:dyDescent="0.35">
      <c r="A46" s="112"/>
      <c r="B46" s="113"/>
      <c r="C46" s="113"/>
      <c r="D46" s="113"/>
      <c r="E46" s="113"/>
      <c r="F46" s="113"/>
      <c r="G46" s="113"/>
      <c r="H46" s="113"/>
      <c r="I46" s="113"/>
      <c r="J46" s="114"/>
      <c r="K46" s="115"/>
      <c r="L46" s="115"/>
      <c r="M46" s="115"/>
      <c r="N46" s="115"/>
      <c r="O46" s="115"/>
    </row>
    <row r="47" spans="1:15" ht="9" customHeight="1" thickTop="1" x14ac:dyDescent="0.3">
      <c r="J47" s="95"/>
      <c r="O47" s="166"/>
    </row>
    <row r="48" spans="1:15" ht="15" x14ac:dyDescent="0.3">
      <c r="A48" s="36" t="s">
        <v>347</v>
      </c>
      <c r="J48" s="95"/>
    </row>
    <row r="49" spans="10:10" x14ac:dyDescent="0.3">
      <c r="J49" s="95"/>
    </row>
    <row r="50" spans="10:10" x14ac:dyDescent="0.3">
      <c r="J50" s="95"/>
    </row>
    <row r="51" spans="10:10" ht="16.5" customHeight="1" x14ac:dyDescent="0.3">
      <c r="J51" s="95"/>
    </row>
  </sheetData>
  <mergeCells count="1">
    <mergeCell ref="A3:J3"/>
  </mergeCells>
  <hyperlinks>
    <hyperlink ref="I10" location="'Ventilation par OA'!A15" display="'Ventilation par OA'!" xr:uid="{00000000-0004-0000-0200-000000000000}"/>
  </hyperlinks>
  <pageMargins left="0.39370078740157483" right="0.19685039370078741" top="0.78740157480314965" bottom="0.47244094488188981" header="0.51181102362204722" footer="0.11811023622047245"/>
  <pageSetup paperSize="9" scale="82" orientation="portrait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K58"/>
  <sheetViews>
    <sheetView showGridLines="0" view="pageBreakPreview" topLeftCell="A3" zoomScaleNormal="180" zoomScaleSheetLayoutView="100" workbookViewId="0">
      <selection activeCell="G4" sqref="G1:G1048576"/>
    </sheetView>
  </sheetViews>
  <sheetFormatPr defaultColWidth="12" defaultRowHeight="10.199999999999999" x14ac:dyDescent="0.2"/>
  <cols>
    <col min="1" max="1" width="6.33203125" style="116" customWidth="1"/>
    <col min="2" max="2" width="5.109375" style="116" customWidth="1"/>
    <col min="3" max="3" width="3.6640625" style="116" customWidth="1"/>
    <col min="4" max="4" width="43.109375" style="116" customWidth="1"/>
    <col min="5" max="5" width="17.77734375" style="116" customWidth="1"/>
    <col min="6" max="6" width="10.109375" style="116" customWidth="1"/>
    <col min="7" max="11" width="15.6640625" style="116" customWidth="1"/>
    <col min="12" max="16384" width="12" style="116"/>
  </cols>
  <sheetData>
    <row r="1" spans="1:11" ht="18" x14ac:dyDescent="0.35">
      <c r="A1" s="35" t="s">
        <v>103</v>
      </c>
    </row>
    <row r="3" spans="1:11" s="117" customFormat="1" ht="16.5" customHeight="1" x14ac:dyDescent="0.3">
      <c r="A3" s="346" t="s">
        <v>153</v>
      </c>
      <c r="B3" s="346"/>
      <c r="C3" s="346"/>
      <c r="D3" s="346"/>
      <c r="E3" s="346"/>
      <c r="F3" s="346"/>
      <c r="G3" s="346"/>
      <c r="I3" s="36"/>
      <c r="J3" s="36"/>
      <c r="K3" s="36"/>
    </row>
    <row r="4" spans="1:11" ht="20.100000000000001" customHeight="1" x14ac:dyDescent="0.3">
      <c r="A4" s="118"/>
      <c r="B4" s="118"/>
      <c r="C4" s="118"/>
      <c r="D4" s="118"/>
      <c r="E4" s="119"/>
      <c r="F4" s="120"/>
      <c r="G4" s="121"/>
      <c r="I4" s="121"/>
      <c r="J4" s="121"/>
      <c r="K4" s="121"/>
    </row>
    <row r="5" spans="1:11" s="122" customFormat="1" ht="15.6" x14ac:dyDescent="0.3">
      <c r="A5" s="345" t="s">
        <v>152</v>
      </c>
      <c r="B5" s="345"/>
      <c r="C5" s="345"/>
      <c r="D5" s="345"/>
      <c r="E5" s="345"/>
      <c r="F5" s="345"/>
      <c r="G5" s="345"/>
      <c r="I5" s="177"/>
      <c r="J5" s="177"/>
      <c r="K5" s="177"/>
    </row>
    <row r="6" spans="1:11" s="123" customFormat="1" ht="13.8" x14ac:dyDescent="0.3">
      <c r="B6" s="124"/>
      <c r="C6" s="124"/>
      <c r="F6" s="125"/>
      <c r="G6" s="126"/>
      <c r="I6" s="126"/>
      <c r="J6" s="126"/>
      <c r="K6" s="126"/>
    </row>
    <row r="7" spans="1:11" s="36" customFormat="1" ht="13.8" x14ac:dyDescent="0.3">
      <c r="A7" s="340" t="s">
        <v>154</v>
      </c>
      <c r="B7" s="340"/>
      <c r="C7" s="340"/>
      <c r="D7" s="340"/>
      <c r="E7" s="340"/>
      <c r="F7" s="340"/>
      <c r="G7" s="340"/>
    </row>
    <row r="8" spans="1:11" s="36" customFormat="1" ht="13.8" x14ac:dyDescent="0.3">
      <c r="G8" s="121"/>
      <c r="I8" s="121"/>
      <c r="J8" s="121"/>
      <c r="K8" s="121"/>
    </row>
    <row r="9" spans="1:11" ht="13.8" x14ac:dyDescent="0.3">
      <c r="A9" s="40" t="s">
        <v>155</v>
      </c>
      <c r="B9" s="127"/>
      <c r="C9" s="42"/>
      <c r="D9" s="128"/>
      <c r="E9" s="129" t="s">
        <v>310</v>
      </c>
      <c r="F9" s="130" t="s">
        <v>0</v>
      </c>
      <c r="G9" s="44">
        <v>2014</v>
      </c>
      <c r="H9" s="44">
        <v>2015</v>
      </c>
      <c r="I9" s="44">
        <v>2016</v>
      </c>
      <c r="J9" s="44">
        <v>2017</v>
      </c>
      <c r="K9" s="44">
        <v>2018</v>
      </c>
    </row>
    <row r="10" spans="1:11" ht="6" customHeight="1" x14ac:dyDescent="0.3">
      <c r="A10" s="132"/>
      <c r="B10" s="133"/>
      <c r="C10" s="46"/>
      <c r="D10" s="46"/>
      <c r="E10" s="46"/>
      <c r="F10" s="86"/>
      <c r="G10" s="49"/>
      <c r="H10" s="49"/>
      <c r="I10" s="49"/>
      <c r="J10" s="49"/>
      <c r="K10" s="49"/>
    </row>
    <row r="11" spans="1:11" s="137" customFormat="1" ht="17.100000000000001" customHeight="1" x14ac:dyDescent="0.3">
      <c r="A11" s="134" t="s">
        <v>2</v>
      </c>
      <c r="B11" s="135" t="s">
        <v>156</v>
      </c>
      <c r="C11" s="36"/>
      <c r="D11" s="36"/>
      <c r="E11" s="6" t="s">
        <v>292</v>
      </c>
      <c r="F11" s="57">
        <v>6001</v>
      </c>
      <c r="G11" s="136">
        <v>1695982118.8699999</v>
      </c>
      <c r="H11" s="136">
        <v>1724072195.51</v>
      </c>
      <c r="I11" s="136">
        <v>1693579599.3800001</v>
      </c>
      <c r="J11" s="136">
        <v>1712309637.98</v>
      </c>
      <c r="K11" s="180">
        <v>1816257100.6400001</v>
      </c>
    </row>
    <row r="12" spans="1:11" s="140" customFormat="1" ht="17.100000000000001" customHeight="1" x14ac:dyDescent="0.3">
      <c r="A12" s="138" t="s">
        <v>3</v>
      </c>
      <c r="B12" s="135" t="s">
        <v>157</v>
      </c>
      <c r="C12" s="139"/>
      <c r="E12" s="6" t="s">
        <v>292</v>
      </c>
      <c r="F12" s="57">
        <v>6002</v>
      </c>
      <c r="G12" s="141">
        <v>635885892.46000004</v>
      </c>
      <c r="H12" s="141">
        <v>620958579.80999994</v>
      </c>
      <c r="I12" s="141">
        <v>627830426.22000003</v>
      </c>
      <c r="J12" s="141">
        <v>619512297.12</v>
      </c>
      <c r="K12" s="315">
        <v>627958542.35000002</v>
      </c>
    </row>
    <row r="13" spans="1:11" s="142" customFormat="1" ht="17.100000000000001" customHeight="1" x14ac:dyDescent="0.3">
      <c r="A13" s="134" t="s">
        <v>4</v>
      </c>
      <c r="B13" s="135" t="s">
        <v>158</v>
      </c>
      <c r="C13" s="69"/>
      <c r="D13" s="36"/>
      <c r="E13" s="6" t="s">
        <v>292</v>
      </c>
      <c r="F13" s="71">
        <v>6003</v>
      </c>
      <c r="G13" s="141">
        <v>4311851773.0799999</v>
      </c>
      <c r="H13" s="141">
        <v>4688316620.3699999</v>
      </c>
      <c r="I13" s="141">
        <v>5081960962.04</v>
      </c>
      <c r="J13" s="141">
        <v>5419349166.4399996</v>
      </c>
      <c r="K13" s="309">
        <v>5841313894.4700003</v>
      </c>
    </row>
    <row r="14" spans="1:11" s="142" customFormat="1" ht="17.100000000000001" customHeight="1" x14ac:dyDescent="0.3">
      <c r="A14" s="134" t="s">
        <v>6</v>
      </c>
      <c r="B14" s="135" t="s">
        <v>159</v>
      </c>
      <c r="C14" s="69"/>
      <c r="D14" s="36"/>
      <c r="E14" s="143"/>
      <c r="F14" s="71">
        <v>6004</v>
      </c>
      <c r="G14" s="141">
        <v>23469.19</v>
      </c>
      <c r="H14" s="141">
        <v>-2005.74</v>
      </c>
      <c r="I14" s="141">
        <v>-847.82</v>
      </c>
      <c r="J14" s="141">
        <v>-446.22</v>
      </c>
      <c r="K14" s="317">
        <v>-177.74</v>
      </c>
    </row>
    <row r="15" spans="1:11" s="145" customFormat="1" ht="17.100000000000001" customHeight="1" x14ac:dyDescent="0.3">
      <c r="A15" s="138" t="s">
        <v>40</v>
      </c>
      <c r="B15" s="135" t="s">
        <v>160</v>
      </c>
      <c r="C15" s="144"/>
      <c r="E15" s="146"/>
      <c r="F15" s="57">
        <v>6005</v>
      </c>
      <c r="G15" s="141">
        <v>48181.52</v>
      </c>
      <c r="H15" s="141">
        <v>43555.040000000001</v>
      </c>
      <c r="I15" s="141">
        <v>39742.239999999998</v>
      </c>
      <c r="J15" s="141">
        <v>2646.16</v>
      </c>
      <c r="K15" s="316">
        <v>0</v>
      </c>
    </row>
    <row r="16" spans="1:11" s="145" customFormat="1" ht="17.100000000000001" customHeight="1" x14ac:dyDescent="0.3">
      <c r="A16" s="138" t="s">
        <v>41</v>
      </c>
      <c r="B16" s="135" t="s">
        <v>161</v>
      </c>
      <c r="C16" s="144"/>
      <c r="E16" s="146"/>
      <c r="F16" s="57">
        <v>6006</v>
      </c>
      <c r="G16" s="141">
        <v>6062776.1399999997</v>
      </c>
      <c r="H16" s="141">
        <v>9236939.1699999999</v>
      </c>
      <c r="I16" s="141">
        <v>8466623.7899999991</v>
      </c>
      <c r="J16" s="141">
        <v>9031206.4100000001</v>
      </c>
      <c r="K16" s="315">
        <v>9851768.6899999995</v>
      </c>
    </row>
    <row r="17" spans="1:11" s="142" customFormat="1" ht="17.100000000000001" customHeight="1" x14ac:dyDescent="0.3">
      <c r="A17" s="134" t="s">
        <v>42</v>
      </c>
      <c r="B17" s="135" t="s">
        <v>162</v>
      </c>
      <c r="C17" s="69"/>
      <c r="D17" s="36"/>
      <c r="E17" s="143"/>
      <c r="F17" s="71">
        <v>6008</v>
      </c>
      <c r="G17" s="141">
        <v>598512.09</v>
      </c>
      <c r="H17" s="141">
        <v>470935.06</v>
      </c>
      <c r="I17" s="141">
        <v>520778.34</v>
      </c>
      <c r="J17" s="141">
        <v>397015.48</v>
      </c>
      <c r="K17" s="309">
        <v>424949.8</v>
      </c>
    </row>
    <row r="18" spans="1:11" s="142" customFormat="1" ht="6" customHeight="1" x14ac:dyDescent="0.3">
      <c r="A18" s="147"/>
      <c r="B18" s="148"/>
      <c r="C18" s="149"/>
      <c r="D18" s="46"/>
      <c r="E18" s="150"/>
      <c r="F18" s="151"/>
      <c r="G18" s="152"/>
      <c r="H18" s="152"/>
      <c r="I18" s="152"/>
      <c r="J18" s="152"/>
      <c r="K18" s="152"/>
    </row>
    <row r="19" spans="1:11" s="142" customFormat="1" ht="13.8" x14ac:dyDescent="0.3">
      <c r="A19" s="153" t="s">
        <v>43</v>
      </c>
      <c r="B19" s="154" t="s">
        <v>163</v>
      </c>
      <c r="C19" s="155"/>
      <c r="D19" s="123"/>
      <c r="E19" s="156"/>
      <c r="F19" s="157">
        <v>7009</v>
      </c>
      <c r="G19" s="158">
        <f>SUM(G11:G17)</f>
        <v>6650452723.3500004</v>
      </c>
      <c r="H19" s="158">
        <f t="shared" ref="H19:I19" si="0">SUM(H11:H17)</f>
        <v>7043096819.2200003</v>
      </c>
      <c r="I19" s="158">
        <f t="shared" si="0"/>
        <v>7412397284.1900005</v>
      </c>
      <c r="J19" s="158">
        <f>SUM(J11:J17)</f>
        <v>7760601523.369998</v>
      </c>
      <c r="K19" s="311">
        <f>SUM(K11:K17)</f>
        <v>8295806078.210001</v>
      </c>
    </row>
    <row r="20" spans="1:11" s="142" customFormat="1" ht="13.8" x14ac:dyDescent="0.3">
      <c r="A20" s="153"/>
      <c r="B20" s="154" t="s">
        <v>164</v>
      </c>
      <c r="C20" s="155"/>
      <c r="D20" s="123"/>
      <c r="E20" s="156"/>
      <c r="F20" s="157"/>
      <c r="G20" s="159"/>
      <c r="H20" s="159"/>
      <c r="I20" s="159"/>
      <c r="J20" s="159"/>
      <c r="K20" s="159"/>
    </row>
    <row r="21" spans="1:11" s="142" customFormat="1" ht="6" customHeight="1" thickBot="1" x14ac:dyDescent="0.35">
      <c r="A21" s="160"/>
      <c r="B21" s="161"/>
      <c r="C21" s="161"/>
      <c r="D21" s="162"/>
      <c r="E21" s="163"/>
      <c r="F21" s="164"/>
      <c r="G21" s="165"/>
      <c r="H21" s="165"/>
      <c r="I21" s="165"/>
      <c r="J21" s="165"/>
      <c r="K21" s="165"/>
    </row>
    <row r="22" spans="1:11" s="142" customFormat="1" ht="14.4" thickTop="1" x14ac:dyDescent="0.3">
      <c r="A22" s="166"/>
      <c r="B22" s="167"/>
      <c r="C22" s="167"/>
      <c r="D22" s="166"/>
      <c r="E22" s="168"/>
      <c r="F22" s="169"/>
      <c r="G22" s="170"/>
      <c r="H22" s="170"/>
      <c r="I22" s="170"/>
      <c r="J22" s="170"/>
      <c r="K22" s="170"/>
    </row>
    <row r="23" spans="1:11" s="142" customFormat="1" ht="13.8" x14ac:dyDescent="0.3">
      <c r="A23" s="36"/>
      <c r="B23" s="69"/>
      <c r="C23" s="69"/>
      <c r="D23" s="36"/>
      <c r="E23" s="143"/>
      <c r="F23" s="171"/>
      <c r="G23" s="146"/>
      <c r="H23" s="146"/>
      <c r="I23" s="146"/>
      <c r="J23" s="146"/>
      <c r="K23" s="146"/>
    </row>
    <row r="24" spans="1:11" ht="13.8" x14ac:dyDescent="0.3">
      <c r="A24" s="40" t="s">
        <v>165</v>
      </c>
      <c r="B24" s="127"/>
      <c r="C24" s="127"/>
      <c r="D24" s="42"/>
      <c r="E24" s="42"/>
      <c r="F24" s="130" t="s">
        <v>0</v>
      </c>
      <c r="G24" s="44">
        <v>2014</v>
      </c>
      <c r="H24" s="44">
        <v>2015</v>
      </c>
      <c r="I24" s="44">
        <v>2016</v>
      </c>
      <c r="J24" s="44">
        <v>2017</v>
      </c>
      <c r="K24" s="44">
        <v>2018</v>
      </c>
    </row>
    <row r="25" spans="1:11" ht="6" customHeight="1" x14ac:dyDescent="0.3">
      <c r="A25" s="132"/>
      <c r="B25" s="133"/>
      <c r="C25" s="133"/>
      <c r="D25" s="46"/>
      <c r="E25" s="46"/>
      <c r="F25" s="86"/>
      <c r="G25" s="49"/>
      <c r="H25" s="49"/>
      <c r="I25" s="49"/>
      <c r="J25" s="49"/>
      <c r="K25" s="49"/>
    </row>
    <row r="26" spans="1:11" s="137" customFormat="1" ht="17.100000000000001" customHeight="1" x14ac:dyDescent="0.3">
      <c r="A26" s="134" t="s">
        <v>2</v>
      </c>
      <c r="B26" s="117" t="s">
        <v>166</v>
      </c>
      <c r="C26" s="117"/>
      <c r="D26" s="36"/>
      <c r="E26" s="95"/>
      <c r="F26" s="57">
        <v>7005</v>
      </c>
      <c r="G26" s="136">
        <v>700528.22</v>
      </c>
      <c r="H26" s="136">
        <v>752231.89</v>
      </c>
      <c r="I26" s="136">
        <v>722663.87</v>
      </c>
      <c r="J26" s="136">
        <v>648199.73</v>
      </c>
      <c r="K26" s="314">
        <v>609972.29</v>
      </c>
    </row>
    <row r="27" spans="1:11" s="140" customFormat="1" ht="17.100000000000001" customHeight="1" x14ac:dyDescent="0.3">
      <c r="A27" s="138" t="s">
        <v>3</v>
      </c>
      <c r="B27" s="117" t="s">
        <v>167</v>
      </c>
      <c r="C27" s="172"/>
      <c r="E27" s="173" t="s">
        <v>44</v>
      </c>
      <c r="F27" s="57">
        <v>7007</v>
      </c>
      <c r="G27" s="141">
        <v>1499.83</v>
      </c>
      <c r="H27" s="141">
        <v>1041.01</v>
      </c>
      <c r="I27" s="141">
        <v>957.8</v>
      </c>
      <c r="J27" s="141">
        <v>1722.38</v>
      </c>
      <c r="K27" s="309">
        <v>1849.88</v>
      </c>
    </row>
    <row r="28" spans="1:11" s="142" customFormat="1" ht="17.100000000000001" customHeight="1" x14ac:dyDescent="0.3">
      <c r="A28" s="134" t="s">
        <v>4</v>
      </c>
      <c r="B28" s="135" t="s">
        <v>168</v>
      </c>
      <c r="C28" s="135"/>
      <c r="D28" s="36"/>
      <c r="E28" s="143"/>
      <c r="F28" s="71">
        <v>7008</v>
      </c>
      <c r="G28" s="141">
        <v>1738372.01</v>
      </c>
      <c r="H28" s="141">
        <v>2007656.33</v>
      </c>
      <c r="I28" s="141">
        <v>1767442.15</v>
      </c>
      <c r="J28" s="141">
        <v>1673819.01</v>
      </c>
      <c r="K28" s="58">
        <v>1632896.99</v>
      </c>
    </row>
    <row r="29" spans="1:11" s="142" customFormat="1" ht="6" customHeight="1" x14ac:dyDescent="0.3">
      <c r="A29" s="147"/>
      <c r="B29" s="148"/>
      <c r="C29" s="148"/>
      <c r="D29" s="46"/>
      <c r="E29" s="150"/>
      <c r="F29" s="151"/>
      <c r="G29" s="152"/>
      <c r="H29" s="152"/>
      <c r="I29" s="152"/>
      <c r="J29" s="152"/>
      <c r="K29" s="152"/>
    </row>
    <row r="30" spans="1:11" s="142" customFormat="1" ht="13.8" x14ac:dyDescent="0.3">
      <c r="A30" s="153" t="s">
        <v>6</v>
      </c>
      <c r="B30" s="154" t="s">
        <v>169</v>
      </c>
      <c r="C30" s="154"/>
      <c r="D30" s="123"/>
      <c r="E30" s="156"/>
      <c r="F30" s="157">
        <v>680</v>
      </c>
      <c r="G30" s="174">
        <f>SUM(G26:G28)</f>
        <v>2440400.06</v>
      </c>
      <c r="H30" s="174">
        <f t="shared" ref="H30:J30" si="1">SUM(H26:H28)</f>
        <v>2760929.23</v>
      </c>
      <c r="I30" s="174">
        <f t="shared" si="1"/>
        <v>2491063.8199999998</v>
      </c>
      <c r="J30" s="174">
        <f t="shared" si="1"/>
        <v>2323741.12</v>
      </c>
      <c r="K30" s="174">
        <f>SUM(K26:K28)</f>
        <v>2244719.16</v>
      </c>
    </row>
    <row r="31" spans="1:11" s="142" customFormat="1" ht="6" customHeight="1" thickBot="1" x14ac:dyDescent="0.35">
      <c r="A31" s="160"/>
      <c r="B31" s="161"/>
      <c r="C31" s="161"/>
      <c r="D31" s="162"/>
      <c r="E31" s="163"/>
      <c r="F31" s="164"/>
      <c r="G31" s="165"/>
      <c r="H31" s="165"/>
      <c r="I31" s="165"/>
      <c r="J31" s="165"/>
      <c r="K31" s="165"/>
    </row>
    <row r="32" spans="1:11" s="142" customFormat="1" ht="14.4" thickTop="1" x14ac:dyDescent="0.3">
      <c r="A32" s="166"/>
      <c r="B32" s="167"/>
      <c r="C32" s="167"/>
      <c r="D32" s="166"/>
      <c r="E32" s="168"/>
      <c r="F32" s="169"/>
      <c r="G32" s="170"/>
      <c r="H32" s="170"/>
      <c r="I32" s="170"/>
      <c r="J32" s="170"/>
      <c r="K32" s="170"/>
    </row>
    <row r="33" spans="1:11" s="142" customFormat="1" ht="13.8" x14ac:dyDescent="0.3">
      <c r="A33" s="36"/>
      <c r="B33" s="69"/>
      <c r="C33" s="69"/>
      <c r="D33" s="36"/>
      <c r="E33" s="143"/>
      <c r="F33" s="171"/>
      <c r="G33" s="146"/>
      <c r="H33" s="146"/>
      <c r="I33" s="146"/>
      <c r="J33" s="146"/>
      <c r="K33" s="146"/>
    </row>
    <row r="34" spans="1:11" s="142" customFormat="1" ht="13.8" x14ac:dyDescent="0.3">
      <c r="A34" s="36"/>
      <c r="B34" s="69"/>
      <c r="C34" s="69"/>
      <c r="D34" s="36"/>
      <c r="E34" s="143"/>
      <c r="F34" s="171"/>
      <c r="G34" s="146"/>
      <c r="H34" s="146"/>
      <c r="I34" s="146"/>
      <c r="J34" s="146"/>
      <c r="K34" s="146"/>
    </row>
    <row r="35" spans="1:11" s="36" customFormat="1" ht="13.8" x14ac:dyDescent="0.3">
      <c r="A35" s="340" t="s">
        <v>264</v>
      </c>
      <c r="B35" s="340"/>
      <c r="C35" s="340"/>
      <c r="D35" s="340"/>
      <c r="E35" s="340"/>
      <c r="F35" s="340"/>
      <c r="G35" s="175"/>
      <c r="H35" s="175"/>
      <c r="I35" s="175"/>
      <c r="J35" s="175"/>
      <c r="K35" s="175"/>
    </row>
    <row r="36" spans="1:11" s="36" customFormat="1" ht="13.8" x14ac:dyDescent="0.3">
      <c r="G36" s="121"/>
      <c r="H36" s="121"/>
      <c r="I36" s="121"/>
      <c r="J36" s="121"/>
      <c r="K36" s="121"/>
    </row>
    <row r="37" spans="1:11" ht="13.8" x14ac:dyDescent="0.3">
      <c r="A37" s="40" t="s">
        <v>155</v>
      </c>
      <c r="B37" s="127"/>
      <c r="C37" s="127"/>
      <c r="D37" s="42"/>
      <c r="E37" s="129" t="s">
        <v>310</v>
      </c>
      <c r="F37" s="130" t="s">
        <v>0</v>
      </c>
      <c r="G37" s="44">
        <v>2014</v>
      </c>
      <c r="H37" s="44">
        <v>2015</v>
      </c>
      <c r="I37" s="44">
        <v>2016</v>
      </c>
      <c r="J37" s="44">
        <v>2017</v>
      </c>
      <c r="K37" s="44">
        <v>2018</v>
      </c>
    </row>
    <row r="38" spans="1:11" ht="6" customHeight="1" x14ac:dyDescent="0.3">
      <c r="A38" s="132"/>
      <c r="B38" s="133"/>
      <c r="C38" s="133"/>
      <c r="D38" s="46"/>
      <c r="E38" s="46"/>
      <c r="F38" s="86"/>
      <c r="G38" s="49"/>
      <c r="H38" s="49"/>
      <c r="I38" s="49"/>
      <c r="J38" s="49"/>
      <c r="K38" s="49"/>
    </row>
    <row r="39" spans="1:11" s="137" customFormat="1" ht="17.100000000000001" customHeight="1" x14ac:dyDescent="0.3">
      <c r="A39" s="134" t="s">
        <v>2</v>
      </c>
      <c r="B39" s="135" t="s">
        <v>156</v>
      </c>
      <c r="C39" s="117"/>
      <c r="D39" s="36"/>
      <c r="E39" s="6" t="s">
        <v>292</v>
      </c>
      <c r="F39" s="57">
        <v>6011</v>
      </c>
      <c r="G39" s="136">
        <v>84324224.609999999</v>
      </c>
      <c r="H39" s="136">
        <v>86941430.819999993</v>
      </c>
      <c r="I39" s="136">
        <v>85791719.790000007</v>
      </c>
      <c r="J39" s="136">
        <v>86521058.650000006</v>
      </c>
      <c r="K39" s="314">
        <v>105727424.76000001</v>
      </c>
    </row>
    <row r="40" spans="1:11" s="140" customFormat="1" ht="17.100000000000001" customHeight="1" x14ac:dyDescent="0.3">
      <c r="A40" s="138" t="s">
        <v>3</v>
      </c>
      <c r="B40" s="135" t="s">
        <v>157</v>
      </c>
      <c r="C40" s="172"/>
      <c r="E40" s="6" t="s">
        <v>292</v>
      </c>
      <c r="F40" s="57">
        <v>6012</v>
      </c>
      <c r="G40" s="141">
        <v>18735695.469999999</v>
      </c>
      <c r="H40" s="141">
        <v>19624452.16</v>
      </c>
      <c r="I40" s="141">
        <v>21432537.460000001</v>
      </c>
      <c r="J40" s="141">
        <v>29764189.370000001</v>
      </c>
      <c r="K40" s="309">
        <v>34098649.939999998</v>
      </c>
    </row>
    <row r="41" spans="1:11" s="142" customFormat="1" ht="17.100000000000001" customHeight="1" x14ac:dyDescent="0.3">
      <c r="A41" s="134" t="s">
        <v>4</v>
      </c>
      <c r="B41" s="135" t="s">
        <v>158</v>
      </c>
      <c r="C41" s="135"/>
      <c r="D41" s="36"/>
      <c r="E41" s="6" t="s">
        <v>292</v>
      </c>
      <c r="F41" s="71">
        <v>6013</v>
      </c>
      <c r="G41" s="141">
        <v>291626056.95999998</v>
      </c>
      <c r="H41" s="141">
        <v>304273089.57999998</v>
      </c>
      <c r="I41" s="141">
        <v>326076558.31</v>
      </c>
      <c r="J41" s="141">
        <v>342450919.33999997</v>
      </c>
      <c r="K41" s="309">
        <v>362755640.57999998</v>
      </c>
    </row>
    <row r="42" spans="1:11" s="142" customFormat="1" ht="17.100000000000001" customHeight="1" x14ac:dyDescent="0.3">
      <c r="A42" s="134" t="s">
        <v>41</v>
      </c>
      <c r="B42" s="135" t="s">
        <v>161</v>
      </c>
      <c r="C42" s="135"/>
      <c r="D42" s="36"/>
      <c r="E42" s="143"/>
      <c r="F42" s="71">
        <v>6014</v>
      </c>
      <c r="G42" s="141">
        <v>100391.46</v>
      </c>
      <c r="H42" s="141">
        <v>153492.99</v>
      </c>
      <c r="I42" s="141">
        <v>207075.84</v>
      </c>
      <c r="J42" s="141">
        <v>291482.73</v>
      </c>
      <c r="K42" s="309">
        <v>356613.26</v>
      </c>
    </row>
    <row r="43" spans="1:11" s="142" customFormat="1" ht="17.100000000000001" customHeight="1" x14ac:dyDescent="0.3">
      <c r="A43" s="134" t="s">
        <v>42</v>
      </c>
      <c r="B43" s="135" t="s">
        <v>162</v>
      </c>
      <c r="C43" s="135"/>
      <c r="D43" s="36"/>
      <c r="E43" s="143"/>
      <c r="F43" s="71">
        <v>6018</v>
      </c>
      <c r="G43" s="141">
        <v>19946.37</v>
      </c>
      <c r="H43" s="141">
        <v>13758.51</v>
      </c>
      <c r="I43" s="141">
        <v>28486.17</v>
      </c>
      <c r="J43" s="141">
        <v>27621.5</v>
      </c>
      <c r="K43" s="58">
        <v>7095.9</v>
      </c>
    </row>
    <row r="44" spans="1:11" s="142" customFormat="1" ht="6" customHeight="1" x14ac:dyDescent="0.3">
      <c r="A44" s="147"/>
      <c r="B44" s="148"/>
      <c r="C44" s="148"/>
      <c r="D44" s="46"/>
      <c r="E44" s="150"/>
      <c r="F44" s="151"/>
      <c r="G44" s="152"/>
      <c r="H44" s="152"/>
      <c r="I44" s="152"/>
      <c r="J44" s="152"/>
      <c r="K44" s="152"/>
    </row>
    <row r="45" spans="1:11" s="142" customFormat="1" ht="13.8" x14ac:dyDescent="0.3">
      <c r="A45" s="153" t="s">
        <v>43</v>
      </c>
      <c r="B45" s="154" t="s">
        <v>163</v>
      </c>
      <c r="C45" s="154"/>
      <c r="D45" s="123"/>
      <c r="E45" s="156"/>
      <c r="F45" s="157">
        <v>7019</v>
      </c>
      <c r="G45" s="158">
        <f>SUM(G39:G43)</f>
        <v>394806314.86999995</v>
      </c>
      <c r="H45" s="158">
        <f t="shared" ref="H45:I45" si="2">SUM(H39:H43)</f>
        <v>411006224.05999994</v>
      </c>
      <c r="I45" s="158">
        <f t="shared" si="2"/>
        <v>433536377.56999999</v>
      </c>
      <c r="J45" s="158">
        <f>SUM(J39:J43)</f>
        <v>459055271.59000003</v>
      </c>
      <c r="K45" s="311">
        <f>SUM(K39:K43)</f>
        <v>502945424.43999994</v>
      </c>
    </row>
    <row r="46" spans="1:11" s="142" customFormat="1" ht="13.8" x14ac:dyDescent="0.3">
      <c r="A46" s="153"/>
      <c r="B46" s="154" t="s">
        <v>164</v>
      </c>
      <c r="C46" s="154"/>
      <c r="D46" s="123"/>
      <c r="E46" s="156"/>
      <c r="F46" s="157"/>
      <c r="G46" s="159"/>
      <c r="H46" s="159"/>
      <c r="I46" s="159"/>
      <c r="J46" s="159"/>
      <c r="K46" s="159"/>
    </row>
    <row r="47" spans="1:11" s="142" customFormat="1" ht="6" customHeight="1" thickBot="1" x14ac:dyDescent="0.35">
      <c r="A47" s="160"/>
      <c r="B47" s="161"/>
      <c r="C47" s="161"/>
      <c r="D47" s="162"/>
      <c r="E47" s="163"/>
      <c r="F47" s="164"/>
      <c r="G47" s="165"/>
      <c r="H47" s="165"/>
      <c r="I47" s="165"/>
      <c r="J47" s="165"/>
      <c r="K47" s="165"/>
    </row>
    <row r="48" spans="1:11" s="142" customFormat="1" ht="14.4" thickTop="1" x14ac:dyDescent="0.3">
      <c r="A48" s="166"/>
      <c r="B48" s="167"/>
      <c r="C48" s="167"/>
      <c r="D48" s="166"/>
      <c r="E48" s="168"/>
      <c r="F48" s="169"/>
      <c r="G48" s="170"/>
      <c r="H48" s="170"/>
      <c r="I48" s="170"/>
      <c r="J48" s="170"/>
      <c r="K48" s="170"/>
    </row>
    <row r="49" spans="1:11" s="142" customFormat="1" ht="13.8" x14ac:dyDescent="0.3">
      <c r="A49" s="36"/>
      <c r="B49" s="69"/>
      <c r="C49" s="69"/>
      <c r="D49" s="36"/>
      <c r="E49" s="143"/>
      <c r="F49" s="171"/>
      <c r="G49" s="146"/>
      <c r="H49" s="146"/>
      <c r="I49" s="146"/>
      <c r="J49" s="146"/>
      <c r="K49" s="146"/>
    </row>
    <row r="50" spans="1:11" ht="13.8" x14ac:dyDescent="0.3">
      <c r="A50" s="40" t="s">
        <v>165</v>
      </c>
      <c r="B50" s="127"/>
      <c r="C50" s="127"/>
      <c r="D50" s="42"/>
      <c r="E50" s="42"/>
      <c r="F50" s="130" t="s">
        <v>0</v>
      </c>
      <c r="G50" s="44">
        <v>2014</v>
      </c>
      <c r="H50" s="44">
        <v>2015</v>
      </c>
      <c r="I50" s="44">
        <v>2016</v>
      </c>
      <c r="J50" s="44">
        <v>2017</v>
      </c>
      <c r="K50" s="44">
        <v>2018</v>
      </c>
    </row>
    <row r="51" spans="1:11" ht="6" customHeight="1" x14ac:dyDescent="0.3">
      <c r="A51" s="132"/>
      <c r="B51" s="133"/>
      <c r="C51" s="133"/>
      <c r="D51" s="46"/>
      <c r="E51" s="46"/>
      <c r="F51" s="86"/>
      <c r="G51" s="49"/>
      <c r="H51" s="49"/>
      <c r="I51" s="49"/>
      <c r="J51" s="49"/>
      <c r="K51" s="49"/>
    </row>
    <row r="52" spans="1:11" s="140" customFormat="1" ht="17.100000000000001" customHeight="1" x14ac:dyDescent="0.3">
      <c r="A52" s="138" t="s">
        <v>3</v>
      </c>
      <c r="B52" s="135" t="s">
        <v>170</v>
      </c>
      <c r="C52" s="172"/>
      <c r="E52" s="173" t="s">
        <v>44</v>
      </c>
      <c r="F52" s="57">
        <v>7017</v>
      </c>
      <c r="G52" s="176">
        <v>91.33</v>
      </c>
      <c r="H52" s="176">
        <v>28.49</v>
      </c>
      <c r="I52" s="176">
        <v>31.76</v>
      </c>
      <c r="J52" s="176">
        <v>79.849999999999994</v>
      </c>
      <c r="K52" s="313">
        <v>95.9</v>
      </c>
    </row>
    <row r="53" spans="1:11" s="142" customFormat="1" ht="17.100000000000001" customHeight="1" x14ac:dyDescent="0.3">
      <c r="A53" s="134" t="s">
        <v>4</v>
      </c>
      <c r="B53" s="135" t="s">
        <v>168</v>
      </c>
      <c r="C53" s="135"/>
      <c r="D53" s="36"/>
      <c r="E53" s="143"/>
      <c r="F53" s="71">
        <v>7018</v>
      </c>
      <c r="G53" s="141">
        <v>13888.36</v>
      </c>
      <c r="H53" s="141">
        <v>133790.42000000001</v>
      </c>
      <c r="I53" s="141">
        <v>162188.99</v>
      </c>
      <c r="J53" s="141">
        <v>7842.6</v>
      </c>
      <c r="K53" s="309">
        <v>20558.080000000002</v>
      </c>
    </row>
    <row r="54" spans="1:11" s="142" customFormat="1" ht="6" customHeight="1" x14ac:dyDescent="0.3">
      <c r="A54" s="147"/>
      <c r="B54" s="148"/>
      <c r="C54" s="148"/>
      <c r="D54" s="46"/>
      <c r="E54" s="150"/>
      <c r="F54" s="151"/>
      <c r="G54" s="152"/>
      <c r="H54" s="152"/>
      <c r="I54" s="152"/>
      <c r="J54" s="152"/>
      <c r="K54" s="312"/>
    </row>
    <row r="55" spans="1:11" s="142" customFormat="1" ht="13.8" x14ac:dyDescent="0.3">
      <c r="A55" s="153" t="s">
        <v>6</v>
      </c>
      <c r="B55" s="154" t="s">
        <v>171</v>
      </c>
      <c r="C55" s="154"/>
      <c r="D55" s="123"/>
      <c r="E55" s="156"/>
      <c r="F55" s="157">
        <v>681</v>
      </c>
      <c r="G55" s="158">
        <f>SUM(G52:G53)</f>
        <v>13979.69</v>
      </c>
      <c r="H55" s="158">
        <f t="shared" ref="H55:J55" si="3">SUM(H52:H53)</f>
        <v>133818.91</v>
      </c>
      <c r="I55" s="158">
        <f t="shared" si="3"/>
        <v>162220.75</v>
      </c>
      <c r="J55" s="158">
        <f t="shared" si="3"/>
        <v>7922.4500000000007</v>
      </c>
      <c r="K55" s="158">
        <f>SUM(K52:K53)</f>
        <v>20653.980000000003</v>
      </c>
    </row>
    <row r="56" spans="1:11" s="142" customFormat="1" ht="6" customHeight="1" thickBot="1" x14ac:dyDescent="0.35">
      <c r="A56" s="160"/>
      <c r="B56" s="161"/>
      <c r="C56" s="161"/>
      <c r="D56" s="162"/>
      <c r="E56" s="163"/>
      <c r="F56" s="164"/>
      <c r="G56" s="165"/>
      <c r="H56" s="165"/>
      <c r="I56" s="165"/>
      <c r="J56" s="165"/>
      <c r="K56" s="165"/>
    </row>
    <row r="57" spans="1:11" s="142" customFormat="1" ht="14.4" thickTop="1" x14ac:dyDescent="0.3">
      <c r="A57" s="166"/>
      <c r="B57" s="167"/>
      <c r="C57" s="167"/>
      <c r="D57" s="166"/>
      <c r="E57" s="168"/>
      <c r="F57" s="169"/>
      <c r="G57" s="170"/>
      <c r="H57" s="170"/>
      <c r="I57" s="170"/>
      <c r="J57" s="170"/>
      <c r="K57" s="170"/>
    </row>
    <row r="58" spans="1:11" x14ac:dyDescent="0.2">
      <c r="I58" s="305"/>
      <c r="J58" s="305"/>
      <c r="K58" s="305"/>
    </row>
  </sheetData>
  <mergeCells count="4">
    <mergeCell ref="A35:F35"/>
    <mergeCell ref="A5:G5"/>
    <mergeCell ref="A3:G3"/>
    <mergeCell ref="A7:G7"/>
  </mergeCells>
  <hyperlinks>
    <hyperlink ref="E11" location="'Ventilation par OA'!A33" display="Ventilation par OA" xr:uid="{00000000-0004-0000-0300-000000000000}"/>
    <hyperlink ref="E12" location="'Ventilation par OA'!A44" display="Ventilation par OA" xr:uid="{00000000-0004-0000-0300-000001000000}"/>
    <hyperlink ref="E13" location="'Ventilation par OA'!A55" display="Ventilation par OA" xr:uid="{00000000-0004-0000-0300-000002000000}"/>
    <hyperlink ref="E39" location="'Ventilation par OA'!A68" display="Ventilation par OA" xr:uid="{00000000-0004-0000-0300-000003000000}"/>
    <hyperlink ref="E40" location="'Ventilation par OA'!A79" display="Ventilation par OA" xr:uid="{00000000-0004-0000-0300-000004000000}"/>
    <hyperlink ref="E41" location="'Ventilation par OA'!A90" display="Ventilation par OA" xr:uid="{00000000-0004-0000-0300-000005000000}"/>
  </hyperlinks>
  <pageMargins left="0.36" right="0.19685039370078741" top="0.78740157480314965" bottom="0.47244094488188981" header="0.43307086614173229" footer="0.15748031496062992"/>
  <pageSetup paperSize="9" scale="81" orientation="portrait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L32"/>
  <sheetViews>
    <sheetView showGridLines="0" view="pageBreakPreview" zoomScaleNormal="180" zoomScaleSheetLayoutView="100" workbookViewId="0">
      <selection activeCell="H1" sqref="H1:H1048576"/>
    </sheetView>
  </sheetViews>
  <sheetFormatPr defaultColWidth="12" defaultRowHeight="10.199999999999999" x14ac:dyDescent="0.2"/>
  <cols>
    <col min="1" max="1" width="4.33203125" style="116" customWidth="1"/>
    <col min="2" max="2" width="2.6640625" style="116" customWidth="1"/>
    <col min="3" max="3" width="3.109375" style="116" customWidth="1"/>
    <col min="4" max="4" width="3.6640625" style="116" customWidth="1"/>
    <col min="5" max="5" width="40.6640625" style="116" customWidth="1"/>
    <col min="6" max="6" width="4.33203125" style="116" customWidth="1"/>
    <col min="7" max="7" width="8.6640625" style="116" customWidth="1"/>
    <col min="8" max="11" width="15.6640625" style="116" customWidth="1"/>
    <col min="12" max="12" width="15.77734375" style="116" customWidth="1"/>
    <col min="13" max="16384" width="12" style="116"/>
  </cols>
  <sheetData>
    <row r="1" spans="1:12" ht="18" x14ac:dyDescent="0.35">
      <c r="A1" s="35" t="s">
        <v>103</v>
      </c>
    </row>
    <row r="3" spans="1:12" ht="20.100000000000001" customHeight="1" x14ac:dyDescent="0.3">
      <c r="A3" s="118"/>
      <c r="B3" s="118"/>
      <c r="C3" s="118"/>
      <c r="D3" s="118"/>
      <c r="E3" s="118"/>
      <c r="F3" s="119"/>
      <c r="G3" s="120"/>
      <c r="J3" s="121"/>
      <c r="K3" s="121"/>
    </row>
    <row r="4" spans="1:12" s="177" customFormat="1" ht="12.75" customHeight="1" x14ac:dyDescent="0.3">
      <c r="A4" s="341" t="s">
        <v>172</v>
      </c>
      <c r="B4" s="341"/>
      <c r="C4" s="341"/>
      <c r="D4" s="341"/>
      <c r="E4" s="341"/>
      <c r="F4" s="341"/>
      <c r="G4" s="341"/>
      <c r="H4" s="341"/>
    </row>
    <row r="5" spans="1:12" s="123" customFormat="1" ht="13.8" x14ac:dyDescent="0.3">
      <c r="C5" s="124"/>
      <c r="D5" s="124"/>
      <c r="G5" s="125"/>
      <c r="J5" s="126"/>
      <c r="K5" s="126"/>
    </row>
    <row r="6" spans="1:12" ht="13.8" x14ac:dyDescent="0.3">
      <c r="A6" s="178" t="s">
        <v>173</v>
      </c>
      <c r="B6" s="179"/>
      <c r="C6" s="42"/>
      <c r="D6" s="42"/>
      <c r="E6" s="42"/>
      <c r="F6" s="42"/>
      <c r="G6" s="130" t="s">
        <v>0</v>
      </c>
      <c r="H6" s="44">
        <v>2014</v>
      </c>
      <c r="I6" s="44">
        <v>2015</v>
      </c>
      <c r="J6" s="44">
        <v>2016</v>
      </c>
      <c r="K6" s="44">
        <v>2017</v>
      </c>
      <c r="L6" s="44">
        <v>2018</v>
      </c>
    </row>
    <row r="7" spans="1:12" ht="6" customHeight="1" x14ac:dyDescent="0.3">
      <c r="A7" s="45"/>
      <c r="B7" s="46"/>
      <c r="C7" s="46"/>
      <c r="D7" s="46"/>
      <c r="E7" s="46"/>
      <c r="F7" s="46"/>
      <c r="G7" s="86"/>
      <c r="H7" s="49"/>
      <c r="I7" s="49"/>
      <c r="J7" s="49"/>
      <c r="K7" s="49"/>
      <c r="L7" s="86"/>
    </row>
    <row r="8" spans="1:12" s="137" customFormat="1" ht="13.8" x14ac:dyDescent="0.3">
      <c r="A8" s="63" t="s">
        <v>2</v>
      </c>
      <c r="B8" s="36" t="s">
        <v>174</v>
      </c>
      <c r="C8" s="36"/>
      <c r="D8" s="36"/>
      <c r="E8" s="36"/>
      <c r="F8" s="146"/>
      <c r="G8" s="57"/>
      <c r="H8" s="180">
        <f t="shared" ref="H8:I8" si="0">SUM(H9:H19)</f>
        <v>8945314.6500000004</v>
      </c>
      <c r="I8" s="180">
        <f t="shared" si="0"/>
        <v>9304453.4299999997</v>
      </c>
      <c r="J8" s="180">
        <f>SUM(J9:J19)</f>
        <v>9333211.5299999993</v>
      </c>
      <c r="K8" s="180">
        <f>SUM(K9:K19)</f>
        <v>6792033.8899999997</v>
      </c>
      <c r="L8" s="180">
        <f>SUM(L9:L19)</f>
        <v>8676502.709999999</v>
      </c>
    </row>
    <row r="9" spans="1:12" s="142" customFormat="1" ht="13.8" x14ac:dyDescent="0.3">
      <c r="A9" s="181"/>
      <c r="B9" s="69" t="s">
        <v>45</v>
      </c>
      <c r="C9" s="36" t="s">
        <v>175</v>
      </c>
      <c r="D9" s="36"/>
      <c r="E9" s="36"/>
      <c r="F9" s="143"/>
      <c r="G9" s="71">
        <v>7021</v>
      </c>
      <c r="H9" s="141">
        <v>6598.99</v>
      </c>
      <c r="I9" s="141">
        <v>1273.6400000000001</v>
      </c>
      <c r="J9" s="141">
        <v>18117.759999999998</v>
      </c>
      <c r="K9" s="141">
        <v>1015.81</v>
      </c>
      <c r="L9" s="318">
        <v>794.2</v>
      </c>
    </row>
    <row r="10" spans="1:12" s="142" customFormat="1" ht="13.8" x14ac:dyDescent="0.3">
      <c r="A10" s="181"/>
      <c r="B10" s="69" t="s">
        <v>46</v>
      </c>
      <c r="C10" s="36" t="s">
        <v>176</v>
      </c>
      <c r="D10" s="36"/>
      <c r="E10" s="36"/>
      <c r="F10" s="143"/>
      <c r="G10" s="71">
        <v>7022</v>
      </c>
      <c r="H10" s="182">
        <v>277.89999999999998</v>
      </c>
      <c r="I10" s="182">
        <v>-271.45999999999998</v>
      </c>
      <c r="J10" s="182">
        <v>161</v>
      </c>
      <c r="K10" s="182">
        <v>163.92</v>
      </c>
      <c r="L10" s="318">
        <v>167.2</v>
      </c>
    </row>
    <row r="11" spans="1:12" s="142" customFormat="1" ht="13.8" x14ac:dyDescent="0.3">
      <c r="A11" s="181"/>
      <c r="B11" s="69" t="s">
        <v>47</v>
      </c>
      <c r="C11" s="36" t="s">
        <v>177</v>
      </c>
      <c r="D11" s="36"/>
      <c r="E11" s="36"/>
      <c r="F11" s="143"/>
      <c r="G11" s="71">
        <v>7024</v>
      </c>
      <c r="H11" s="141">
        <v>233558.43</v>
      </c>
      <c r="I11" s="141">
        <v>278868.88</v>
      </c>
      <c r="J11" s="141">
        <v>253678.82</v>
      </c>
      <c r="K11" s="141">
        <v>202540.79</v>
      </c>
      <c r="L11" s="318">
        <v>168198.16</v>
      </c>
    </row>
    <row r="12" spans="1:12" s="142" customFormat="1" ht="13.8" x14ac:dyDescent="0.3">
      <c r="A12" s="181"/>
      <c r="B12" s="69" t="s">
        <v>48</v>
      </c>
      <c r="C12" s="36" t="s">
        <v>178</v>
      </c>
      <c r="D12" s="36"/>
      <c r="E12" s="36"/>
      <c r="F12" s="143"/>
      <c r="G12" s="71">
        <v>7025</v>
      </c>
      <c r="H12" s="141">
        <v>1054901.68</v>
      </c>
      <c r="I12" s="141">
        <v>1130313.26</v>
      </c>
      <c r="J12" s="141">
        <v>1082254.7</v>
      </c>
      <c r="K12" s="141">
        <v>982597.39</v>
      </c>
      <c r="L12" s="319">
        <v>891718.72</v>
      </c>
    </row>
    <row r="13" spans="1:12" s="140" customFormat="1" ht="13.8" x14ac:dyDescent="0.3">
      <c r="A13" s="183"/>
      <c r="B13" s="69" t="s">
        <v>49</v>
      </c>
      <c r="C13" s="139" t="s">
        <v>179</v>
      </c>
      <c r="D13" s="139"/>
      <c r="F13" s="143"/>
      <c r="G13" s="57">
        <v>7028</v>
      </c>
      <c r="H13" s="141">
        <v>206219.59</v>
      </c>
      <c r="I13" s="141">
        <v>196298.79</v>
      </c>
      <c r="J13" s="141">
        <v>205385.54</v>
      </c>
      <c r="K13" s="141">
        <v>198096.79</v>
      </c>
      <c r="L13" s="318">
        <v>216344.47</v>
      </c>
    </row>
    <row r="14" spans="1:12" s="140" customFormat="1" ht="13.8" x14ac:dyDescent="0.3">
      <c r="A14" s="183"/>
      <c r="B14" s="69" t="s">
        <v>50</v>
      </c>
      <c r="C14" s="139" t="s">
        <v>180</v>
      </c>
      <c r="D14" s="139"/>
      <c r="F14" s="143"/>
      <c r="G14" s="57">
        <v>7029</v>
      </c>
      <c r="H14" s="141">
        <v>7361617.04</v>
      </c>
      <c r="I14" s="141">
        <v>7624408.8300000001</v>
      </c>
      <c r="J14" s="141">
        <v>7707174.8399999999</v>
      </c>
      <c r="K14" s="141">
        <v>5338701.66</v>
      </c>
      <c r="L14" s="319">
        <v>7322991.1100000003</v>
      </c>
    </row>
    <row r="15" spans="1:12" s="140" customFormat="1" ht="13.8" x14ac:dyDescent="0.3">
      <c r="A15" s="183"/>
      <c r="B15" s="69" t="s">
        <v>51</v>
      </c>
      <c r="C15" s="36" t="s">
        <v>181</v>
      </c>
      <c r="D15" s="36"/>
      <c r="E15" s="36"/>
      <c r="F15" s="143"/>
      <c r="G15" s="57"/>
      <c r="H15" s="284"/>
      <c r="I15" s="284"/>
      <c r="J15" s="141"/>
      <c r="K15" s="141"/>
      <c r="L15" s="284"/>
    </row>
    <row r="16" spans="1:12" s="140" customFormat="1" ht="13.8" x14ac:dyDescent="0.3">
      <c r="A16" s="183"/>
      <c r="B16" s="69"/>
      <c r="C16" s="36" t="s">
        <v>182</v>
      </c>
      <c r="D16" s="36"/>
      <c r="E16" s="36"/>
      <c r="F16" s="143"/>
      <c r="G16" s="71">
        <v>7045</v>
      </c>
      <c r="H16" s="141">
        <v>40267.199999999997</v>
      </c>
      <c r="I16" s="141">
        <v>40850.660000000003</v>
      </c>
      <c r="J16" s="141">
        <v>37348.33</v>
      </c>
      <c r="K16" s="141">
        <v>38807.06</v>
      </c>
      <c r="L16" s="319">
        <v>36340.61</v>
      </c>
    </row>
    <row r="17" spans="1:12" s="140" customFormat="1" ht="13.8" x14ac:dyDescent="0.3">
      <c r="A17" s="183"/>
      <c r="B17" s="69" t="s">
        <v>52</v>
      </c>
      <c r="C17" s="139" t="s">
        <v>183</v>
      </c>
      <c r="F17" s="143"/>
      <c r="G17" s="57">
        <v>7047</v>
      </c>
      <c r="H17" s="184">
        <v>0</v>
      </c>
      <c r="I17" s="184">
        <v>0</v>
      </c>
      <c r="J17" s="184">
        <v>0</v>
      </c>
      <c r="K17" s="184">
        <v>0</v>
      </c>
      <c r="L17" s="315">
        <v>0</v>
      </c>
    </row>
    <row r="18" spans="1:12" s="140" customFormat="1" ht="13.8" x14ac:dyDescent="0.3">
      <c r="A18" s="183"/>
      <c r="B18" s="69" t="s">
        <v>2</v>
      </c>
      <c r="C18" s="139" t="s">
        <v>184</v>
      </c>
      <c r="F18" s="143"/>
      <c r="G18" s="57">
        <v>7051</v>
      </c>
      <c r="H18" s="184">
        <v>0</v>
      </c>
      <c r="I18" s="184">
        <v>0</v>
      </c>
      <c r="J18" s="184">
        <v>0</v>
      </c>
      <c r="K18" s="184">
        <v>0</v>
      </c>
      <c r="L18" s="315">
        <v>0</v>
      </c>
    </row>
    <row r="19" spans="1:12" s="140" customFormat="1" ht="13.8" x14ac:dyDescent="0.3">
      <c r="A19" s="183"/>
      <c r="B19" s="69" t="s">
        <v>53</v>
      </c>
      <c r="C19" s="139" t="s">
        <v>185</v>
      </c>
      <c r="F19" s="143"/>
      <c r="G19" s="57" t="s">
        <v>54</v>
      </c>
      <c r="H19" s="141">
        <v>41873.82</v>
      </c>
      <c r="I19" s="141">
        <v>32710.83</v>
      </c>
      <c r="J19" s="141">
        <v>29090.54</v>
      </c>
      <c r="K19" s="141">
        <v>30110.47</v>
      </c>
      <c r="L19" s="318">
        <v>39948.239999999998</v>
      </c>
    </row>
    <row r="20" spans="1:12" s="137" customFormat="1" ht="13.8" x14ac:dyDescent="0.3">
      <c r="A20" s="63" t="s">
        <v>3</v>
      </c>
      <c r="B20" s="36" t="s">
        <v>186</v>
      </c>
      <c r="C20" s="36"/>
      <c r="D20" s="36"/>
      <c r="E20" s="36"/>
      <c r="F20" s="146"/>
      <c r="G20" s="57"/>
      <c r="H20" s="141">
        <f>H21+H25</f>
        <v>2036577.0400000003</v>
      </c>
      <c r="I20" s="141">
        <f t="shared" ref="I20" si="1">I21+I25</f>
        <v>2741950.2100000004</v>
      </c>
      <c r="J20" s="141">
        <f t="shared" ref="J20" si="2">J21+J25</f>
        <v>3644807.8299999996</v>
      </c>
      <c r="K20" s="141">
        <f>K21+K25</f>
        <v>1649168.63</v>
      </c>
      <c r="L20" s="141">
        <f>L21+L25</f>
        <v>1636431.5499999998</v>
      </c>
    </row>
    <row r="21" spans="1:12" s="140" customFormat="1" ht="13.8" x14ac:dyDescent="0.3">
      <c r="A21" s="183"/>
      <c r="B21" s="185" t="s">
        <v>45</v>
      </c>
      <c r="C21" s="139" t="s">
        <v>187</v>
      </c>
      <c r="F21" s="143"/>
      <c r="G21" s="57"/>
      <c r="H21" s="186">
        <f>SUM(H22:H24)</f>
        <v>2028883.1900000002</v>
      </c>
      <c r="I21" s="186">
        <f t="shared" ref="I21" si="3">SUM(I22:I24)</f>
        <v>2740479.49</v>
      </c>
      <c r="J21" s="186">
        <f t="shared" ref="J21" si="4">SUM(J22:J24)</f>
        <v>3643360.6999999997</v>
      </c>
      <c r="K21" s="186">
        <f t="shared" ref="K21" si="5">SUM(K22:K24)</f>
        <v>1650781.5399999998</v>
      </c>
      <c r="L21" s="318">
        <v>1636880.4</v>
      </c>
    </row>
    <row r="22" spans="1:12" s="188" customFormat="1" ht="12" x14ac:dyDescent="0.25">
      <c r="A22" s="187"/>
      <c r="C22" s="189" t="s">
        <v>55</v>
      </c>
      <c r="D22" s="37" t="s">
        <v>265</v>
      </c>
      <c r="E22" s="37"/>
      <c r="F22" s="190"/>
      <c r="G22" s="191">
        <v>7035</v>
      </c>
      <c r="H22" s="192">
        <v>169.11</v>
      </c>
      <c r="I22" s="192">
        <v>13.12</v>
      </c>
      <c r="J22" s="192">
        <v>0.86</v>
      </c>
      <c r="K22" s="192">
        <v>1.64</v>
      </c>
      <c r="L22" s="310">
        <v>0</v>
      </c>
    </row>
    <row r="23" spans="1:12" s="188" customFormat="1" ht="13.8" x14ac:dyDescent="0.3">
      <c r="A23" s="187"/>
      <c r="C23" s="189" t="s">
        <v>56</v>
      </c>
      <c r="D23" s="37" t="s">
        <v>266</v>
      </c>
      <c r="E23" s="37"/>
      <c r="F23" s="193"/>
      <c r="G23" s="191"/>
      <c r="H23" s="192"/>
      <c r="I23" s="192"/>
      <c r="J23" s="192"/>
      <c r="K23" s="192"/>
      <c r="L23" s="320"/>
    </row>
    <row r="24" spans="1:12" s="188" customFormat="1" ht="12" x14ac:dyDescent="0.25">
      <c r="A24" s="187"/>
      <c r="C24" s="74"/>
      <c r="D24" s="37" t="s">
        <v>267</v>
      </c>
      <c r="E24" s="37"/>
      <c r="F24" s="193" t="s">
        <v>44</v>
      </c>
      <c r="G24" s="191">
        <v>7036</v>
      </c>
      <c r="H24" s="192">
        <v>2028714.08</v>
      </c>
      <c r="I24" s="192">
        <v>2740466.37</v>
      </c>
      <c r="J24" s="192">
        <v>3643359.84</v>
      </c>
      <c r="K24" s="192">
        <v>1650779.9</v>
      </c>
      <c r="L24" s="349">
        <v>1636880.4</v>
      </c>
    </row>
    <row r="25" spans="1:12" s="140" customFormat="1" ht="13.8" x14ac:dyDescent="0.3">
      <c r="A25" s="183"/>
      <c r="B25" s="194" t="s">
        <v>57</v>
      </c>
      <c r="C25" s="139" t="s">
        <v>188</v>
      </c>
      <c r="F25" s="173" t="s">
        <v>44</v>
      </c>
      <c r="G25" s="57">
        <v>7037</v>
      </c>
      <c r="H25" s="141">
        <v>7693.85</v>
      </c>
      <c r="I25" s="141">
        <v>1470.72</v>
      </c>
      <c r="J25" s="141">
        <v>1447.13</v>
      </c>
      <c r="K25" s="141">
        <v>-1612.91</v>
      </c>
      <c r="L25" s="319">
        <v>-448.85</v>
      </c>
    </row>
    <row r="26" spans="1:12" s="137" customFormat="1" ht="13.8" x14ac:dyDescent="0.3">
      <c r="A26" s="63" t="s">
        <v>4</v>
      </c>
      <c r="B26" s="36" t="s">
        <v>168</v>
      </c>
      <c r="C26" s="36"/>
      <c r="D26" s="36"/>
      <c r="E26" s="36"/>
      <c r="F26" s="146"/>
      <c r="G26" s="57">
        <v>7038</v>
      </c>
      <c r="H26" s="141">
        <v>2416625.4900000002</v>
      </c>
      <c r="I26" s="141">
        <v>1985853.47</v>
      </c>
      <c r="J26" s="141">
        <v>1817182.31</v>
      </c>
      <c r="K26" s="141">
        <v>2096166.06</v>
      </c>
      <c r="L26" s="318">
        <v>1623429.35</v>
      </c>
    </row>
    <row r="27" spans="1:12" s="137" customFormat="1" ht="13.8" x14ac:dyDescent="0.3">
      <c r="A27" s="63" t="s">
        <v>6</v>
      </c>
      <c r="B27" s="36" t="s">
        <v>189</v>
      </c>
      <c r="C27" s="36"/>
      <c r="D27" s="36"/>
      <c r="E27" s="36"/>
      <c r="F27" s="146"/>
      <c r="G27" s="57">
        <v>7039</v>
      </c>
      <c r="H27" s="141">
        <v>1425</v>
      </c>
      <c r="I27" s="141">
        <v>2315</v>
      </c>
      <c r="J27" s="141">
        <v>4112.5</v>
      </c>
      <c r="K27" s="141">
        <v>6971</v>
      </c>
      <c r="L27" s="318">
        <v>6657.5</v>
      </c>
    </row>
    <row r="28" spans="1:12" s="137" customFormat="1" ht="8.25" customHeight="1" x14ac:dyDescent="0.3">
      <c r="A28" s="63"/>
      <c r="B28" s="36"/>
      <c r="C28" s="36"/>
      <c r="D28" s="36"/>
      <c r="E28" s="36"/>
      <c r="F28" s="95"/>
      <c r="G28" s="57"/>
      <c r="H28" s="152"/>
      <c r="I28" s="152"/>
      <c r="J28" s="152"/>
      <c r="K28" s="152"/>
      <c r="L28" s="338"/>
    </row>
    <row r="29" spans="1:12" s="137" customFormat="1" ht="13.8" x14ac:dyDescent="0.3">
      <c r="A29" s="195" t="s">
        <v>40</v>
      </c>
      <c r="B29" s="179" t="s">
        <v>190</v>
      </c>
      <c r="C29" s="179"/>
      <c r="D29" s="179"/>
      <c r="E29" s="89"/>
      <c r="F29" s="89"/>
      <c r="G29" s="98">
        <v>682</v>
      </c>
      <c r="H29" s="196">
        <f t="shared" ref="H29:I29" si="6">H8+H20+H26+H27</f>
        <v>13399942.180000002</v>
      </c>
      <c r="I29" s="196">
        <f t="shared" si="6"/>
        <v>14034572.110000001</v>
      </c>
      <c r="J29" s="196">
        <f>J8+J20+J26+J27</f>
        <v>14799314.17</v>
      </c>
      <c r="K29" s="196">
        <f>K8+K20+K26+K27</f>
        <v>10544339.58</v>
      </c>
      <c r="L29" s="90">
        <f>L8+L20+L26+L27</f>
        <v>11943021.109999998</v>
      </c>
    </row>
    <row r="30" spans="1:12" s="137" customFormat="1" ht="8.25" customHeight="1" thickBot="1" x14ac:dyDescent="0.35">
      <c r="A30" s="197"/>
      <c r="B30" s="198"/>
      <c r="C30" s="92"/>
      <c r="D30" s="92"/>
      <c r="E30" s="92"/>
      <c r="F30" s="92"/>
      <c r="G30" s="91"/>
      <c r="H30" s="199"/>
      <c r="I30" s="199"/>
      <c r="J30" s="199"/>
      <c r="K30" s="199"/>
      <c r="L30" s="339"/>
    </row>
    <row r="31" spans="1:12" s="137" customFormat="1" ht="14.4" thickTop="1" x14ac:dyDescent="0.3">
      <c r="A31" s="36"/>
      <c r="B31" s="36"/>
      <c r="C31" s="36"/>
      <c r="D31" s="36"/>
      <c r="E31" s="36"/>
      <c r="F31" s="36"/>
      <c r="G31" s="36"/>
      <c r="H31" s="36"/>
      <c r="I31" s="200"/>
      <c r="J31" s="36"/>
      <c r="K31" s="36"/>
      <c r="L31" s="36"/>
    </row>
    <row r="32" spans="1:12" s="36" customFormat="1" ht="13.8" x14ac:dyDescent="0.3">
      <c r="E32" s="38"/>
      <c r="F32" s="38"/>
      <c r="G32" s="38"/>
      <c r="H32" s="200"/>
      <c r="J32" s="200"/>
      <c r="K32" s="200"/>
      <c r="L32" s="116"/>
    </row>
  </sheetData>
  <mergeCells count="1">
    <mergeCell ref="A4:H4"/>
  </mergeCells>
  <pageMargins left="0.51181102362204722" right="0.19685039370078741" top="0.78740157480314965" bottom="0.47244094488188981" header="0.43307086614173229" footer="0.15748031496062992"/>
  <pageSetup paperSize="9" scale="89" orientation="portrait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L116"/>
  <sheetViews>
    <sheetView showGridLines="0" view="pageBreakPreview" zoomScaleNormal="190" zoomScaleSheetLayoutView="100" workbookViewId="0">
      <selection activeCell="F1" sqref="F1:F1048576"/>
    </sheetView>
  </sheetViews>
  <sheetFormatPr defaultColWidth="12" defaultRowHeight="10.199999999999999" x14ac:dyDescent="0.2"/>
  <cols>
    <col min="1" max="1" width="6.109375" style="116" customWidth="1"/>
    <col min="2" max="2" width="5.109375" style="116" customWidth="1"/>
    <col min="3" max="3" width="55" style="116" customWidth="1"/>
    <col min="4" max="4" width="4.109375" style="116" customWidth="1"/>
    <col min="5" max="5" width="9.44140625" style="116" customWidth="1"/>
    <col min="6" max="6" width="16.6640625" style="116" customWidth="1"/>
    <col min="7" max="10" width="16.6640625" style="293" customWidth="1"/>
    <col min="11" max="16384" width="12" style="116"/>
  </cols>
  <sheetData>
    <row r="1" spans="1:10" ht="18" x14ac:dyDescent="0.35">
      <c r="A1" s="35" t="s">
        <v>103</v>
      </c>
    </row>
    <row r="3" spans="1:10" s="202" customFormat="1" ht="12.75" customHeight="1" x14ac:dyDescent="0.3">
      <c r="A3" s="341" t="s">
        <v>191</v>
      </c>
      <c r="B3" s="341"/>
      <c r="C3" s="341"/>
      <c r="D3" s="341"/>
      <c r="E3" s="341"/>
      <c r="G3" s="294"/>
      <c r="H3" s="294"/>
      <c r="I3" s="294"/>
      <c r="J3" s="294"/>
    </row>
    <row r="4" spans="1:10" s="202" customFormat="1" ht="15.6" x14ac:dyDescent="0.3">
      <c r="A4" s="203"/>
      <c r="B4" s="201"/>
      <c r="C4" s="201"/>
      <c r="D4" s="201"/>
      <c r="E4" s="201"/>
      <c r="G4" s="294"/>
      <c r="H4" s="294"/>
      <c r="I4" s="294"/>
      <c r="J4" s="294"/>
    </row>
    <row r="5" spans="1:10" s="137" customFormat="1" ht="13.8" x14ac:dyDescent="0.3">
      <c r="A5" s="38"/>
      <c r="B5" s="38"/>
      <c r="C5" s="38"/>
      <c r="D5" s="38"/>
      <c r="E5" s="38"/>
      <c r="G5" s="295"/>
      <c r="H5" s="295"/>
      <c r="I5" s="295"/>
      <c r="J5" s="295"/>
    </row>
    <row r="6" spans="1:10" ht="13.8" x14ac:dyDescent="0.3">
      <c r="A6" s="178" t="s">
        <v>192</v>
      </c>
      <c r="B6" s="42"/>
      <c r="C6" s="42"/>
      <c r="D6" s="42"/>
      <c r="E6" s="130" t="s">
        <v>0</v>
      </c>
      <c r="F6" s="44">
        <v>2014</v>
      </c>
      <c r="G6" s="279">
        <v>2015</v>
      </c>
      <c r="H6" s="279">
        <v>2016</v>
      </c>
      <c r="I6" s="44">
        <v>2017</v>
      </c>
      <c r="J6" s="44">
        <v>2018</v>
      </c>
    </row>
    <row r="7" spans="1:10" ht="6" customHeight="1" x14ac:dyDescent="0.3">
      <c r="A7" s="45"/>
      <c r="B7" s="46"/>
      <c r="C7" s="46"/>
      <c r="D7" s="46"/>
      <c r="E7" s="86"/>
      <c r="F7" s="49"/>
      <c r="G7" s="280"/>
      <c r="H7" s="280"/>
      <c r="I7" s="280"/>
      <c r="J7" s="280"/>
    </row>
    <row r="8" spans="1:10" s="137" customFormat="1" ht="17.100000000000001" customHeight="1" x14ac:dyDescent="0.3">
      <c r="A8" s="63" t="s">
        <v>2</v>
      </c>
      <c r="B8" s="36" t="s">
        <v>193</v>
      </c>
      <c r="C8" s="36"/>
      <c r="D8" s="173" t="s">
        <v>58</v>
      </c>
      <c r="E8" s="57">
        <v>7121</v>
      </c>
      <c r="F8" s="205">
        <v>25752315812.889999</v>
      </c>
      <c r="G8" s="205">
        <v>23125493259.02</v>
      </c>
      <c r="H8" s="205">
        <v>23104577000</v>
      </c>
      <c r="I8" s="205">
        <v>23943611999.970001</v>
      </c>
      <c r="J8" s="323">
        <v>24882523000</v>
      </c>
    </row>
    <row r="9" spans="1:10" s="137" customFormat="1" ht="17.100000000000001" customHeight="1" x14ac:dyDescent="0.3">
      <c r="A9" s="63" t="s">
        <v>3</v>
      </c>
      <c r="B9" s="36" t="s">
        <v>194</v>
      </c>
      <c r="C9" s="36"/>
      <c r="D9" s="173"/>
      <c r="E9" s="57"/>
      <c r="F9" s="206"/>
      <c r="G9" s="206"/>
      <c r="H9" s="206"/>
      <c r="I9" s="206"/>
      <c r="J9" s="206"/>
    </row>
    <row r="10" spans="1:10" s="137" customFormat="1" ht="13.8" x14ac:dyDescent="0.3">
      <c r="A10" s="63"/>
      <c r="B10" s="36" t="s">
        <v>195</v>
      </c>
      <c r="C10" s="36"/>
      <c r="D10" s="173" t="s">
        <v>58</v>
      </c>
      <c r="E10" s="57">
        <v>7122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</row>
    <row r="11" spans="1:10" s="137" customFormat="1" ht="17.100000000000001" customHeight="1" x14ac:dyDescent="0.3">
      <c r="A11" s="63" t="s">
        <v>4</v>
      </c>
      <c r="B11" s="36" t="s">
        <v>196</v>
      </c>
      <c r="C11" s="36"/>
      <c r="D11" s="173" t="s">
        <v>58</v>
      </c>
      <c r="E11" s="57">
        <v>7123</v>
      </c>
      <c r="F11" s="207">
        <v>757857627.74000001</v>
      </c>
      <c r="G11" s="207">
        <v>672930853.87</v>
      </c>
      <c r="H11" s="207">
        <v>665649356.07000005</v>
      </c>
      <c r="I11" s="207">
        <v>720491622.23000002</v>
      </c>
      <c r="J11" s="318">
        <v>717337657.11000001</v>
      </c>
    </row>
    <row r="12" spans="1:10" s="137" customFormat="1" ht="17.100000000000001" customHeight="1" x14ac:dyDescent="0.3">
      <c r="A12" s="63" t="s">
        <v>6</v>
      </c>
      <c r="B12" s="36" t="s">
        <v>359</v>
      </c>
      <c r="C12" s="36"/>
      <c r="E12" s="57">
        <v>7124</v>
      </c>
      <c r="F12" s="207">
        <v>1888540406.8099999</v>
      </c>
      <c r="G12" s="207">
        <f>SUM(G13:G14)</f>
        <v>4915093852.8699999</v>
      </c>
      <c r="H12" s="207">
        <f>SUM(H13:H14)</f>
        <v>5640043629.0400009</v>
      </c>
      <c r="I12" s="207">
        <f>SUM(I13:I14)</f>
        <v>5778809159.1499996</v>
      </c>
      <c r="J12" s="207">
        <f>SUM(J13:J14)</f>
        <v>5849450060.9699993</v>
      </c>
    </row>
    <row r="13" spans="1:10" s="137" customFormat="1" ht="17.100000000000001" customHeight="1" x14ac:dyDescent="0.3">
      <c r="A13" s="63"/>
      <c r="B13" s="36" t="s">
        <v>370</v>
      </c>
      <c r="C13" s="36"/>
      <c r="D13" s="173" t="s">
        <v>58</v>
      </c>
      <c r="E13" s="57" t="s">
        <v>371</v>
      </c>
      <c r="F13" s="286"/>
      <c r="G13" s="207">
        <v>1948203666.6199999</v>
      </c>
      <c r="H13" s="207">
        <v>1956285110.47</v>
      </c>
      <c r="I13" s="207">
        <v>1990190573.6199999</v>
      </c>
      <c r="J13" s="318">
        <v>2015252380.4400001</v>
      </c>
    </row>
    <row r="14" spans="1:10" s="137" customFormat="1" ht="17.100000000000001" customHeight="1" x14ac:dyDescent="0.3">
      <c r="A14" s="63"/>
      <c r="B14" s="36" t="s">
        <v>368</v>
      </c>
      <c r="C14" s="36"/>
      <c r="D14" s="173"/>
      <c r="E14" s="57"/>
      <c r="F14" s="286"/>
      <c r="G14" s="207">
        <f>SUM(G15:G21)</f>
        <v>2966890186.25</v>
      </c>
      <c r="H14" s="207">
        <f>SUM(H15:H21)</f>
        <v>3683758518.5700006</v>
      </c>
      <c r="I14" s="207">
        <f>SUM(I15:I21)</f>
        <v>3788618585.5300002</v>
      </c>
      <c r="J14" s="207">
        <f>SUM(J15:J21)</f>
        <v>3834197680.5299997</v>
      </c>
    </row>
    <row r="15" spans="1:10" s="137" customFormat="1" ht="17.100000000000001" customHeight="1" x14ac:dyDescent="0.3">
      <c r="A15" s="63"/>
      <c r="B15" s="36" t="s">
        <v>365</v>
      </c>
      <c r="C15" s="36"/>
      <c r="D15" s="292" t="s">
        <v>58</v>
      </c>
      <c r="E15" s="57">
        <v>712441</v>
      </c>
      <c r="F15" s="286"/>
      <c r="G15" s="207">
        <v>407483040.74000001</v>
      </c>
      <c r="H15" s="207">
        <v>874990952.80999994</v>
      </c>
      <c r="I15" s="207">
        <v>907608210.46000004</v>
      </c>
      <c r="J15" s="318">
        <v>922031888.20000005</v>
      </c>
    </row>
    <row r="16" spans="1:10" s="137" customFormat="1" ht="17.100000000000001" customHeight="1" x14ac:dyDescent="0.3">
      <c r="A16" s="63"/>
      <c r="B16" s="36" t="s">
        <v>366</v>
      </c>
      <c r="C16" s="36"/>
      <c r="D16" s="292" t="s">
        <v>58</v>
      </c>
      <c r="E16" s="57">
        <v>712442</v>
      </c>
      <c r="F16" s="286"/>
      <c r="G16" s="207">
        <v>1810504940.1400001</v>
      </c>
      <c r="H16" s="207">
        <v>2279083911.0700002</v>
      </c>
      <c r="I16" s="207">
        <v>2342968762.3800001</v>
      </c>
      <c r="J16" s="318">
        <v>2365267332.0100002</v>
      </c>
    </row>
    <row r="17" spans="1:10" s="137" customFormat="1" ht="17.100000000000001" customHeight="1" x14ac:dyDescent="0.3">
      <c r="A17" s="63"/>
      <c r="B17" s="36" t="s">
        <v>360</v>
      </c>
      <c r="C17" s="36"/>
      <c r="D17" s="292" t="s">
        <v>58</v>
      </c>
      <c r="E17" s="57">
        <v>712443</v>
      </c>
      <c r="F17" s="286"/>
      <c r="G17" s="207">
        <v>12993077.1</v>
      </c>
      <c r="H17" s="207">
        <v>19479006.329999998</v>
      </c>
      <c r="I17" s="207">
        <v>19604500.870000001</v>
      </c>
      <c r="J17" s="318">
        <v>18405566.739999998</v>
      </c>
    </row>
    <row r="18" spans="1:10" s="137" customFormat="1" ht="17.100000000000001" customHeight="1" x14ac:dyDescent="0.3">
      <c r="A18" s="63"/>
      <c r="B18" s="36" t="s">
        <v>361</v>
      </c>
      <c r="C18" s="36"/>
      <c r="D18" s="292" t="s">
        <v>58</v>
      </c>
      <c r="E18" s="57">
        <v>712444</v>
      </c>
      <c r="F18" s="286"/>
      <c r="G18" s="207">
        <v>243803572.61000001</v>
      </c>
      <c r="H18" s="207">
        <v>299257699.30000001</v>
      </c>
      <c r="I18" s="207">
        <v>303196290.98000002</v>
      </c>
      <c r="J18" s="318">
        <v>310137730.83999997</v>
      </c>
    </row>
    <row r="19" spans="1:10" s="137" customFormat="1" ht="17.100000000000001" customHeight="1" x14ac:dyDescent="0.3">
      <c r="A19" s="63"/>
      <c r="B19" s="36" t="s">
        <v>362</v>
      </c>
      <c r="C19" s="36"/>
      <c r="D19" s="292" t="s">
        <v>58</v>
      </c>
      <c r="E19" s="57">
        <v>712445</v>
      </c>
      <c r="F19" s="286"/>
      <c r="G19" s="207">
        <v>157766238.16</v>
      </c>
      <c r="H19" s="207">
        <v>198475115.05000001</v>
      </c>
      <c r="I19" s="207">
        <v>202851985.16999999</v>
      </c>
      <c r="J19" s="318">
        <v>206356337.77000001</v>
      </c>
    </row>
    <row r="20" spans="1:10" s="137" customFormat="1" ht="17.100000000000001" customHeight="1" x14ac:dyDescent="0.3">
      <c r="A20" s="63"/>
      <c r="B20" s="36" t="s">
        <v>363</v>
      </c>
      <c r="C20" s="36"/>
      <c r="D20" s="292" t="s">
        <v>58</v>
      </c>
      <c r="E20" s="57">
        <v>712446</v>
      </c>
      <c r="F20" s="286"/>
      <c r="G20" s="207">
        <v>0</v>
      </c>
      <c r="H20" s="207">
        <v>0</v>
      </c>
      <c r="I20" s="207">
        <v>0</v>
      </c>
      <c r="J20" s="207">
        <v>0</v>
      </c>
    </row>
    <row r="21" spans="1:10" s="137" customFormat="1" ht="17.100000000000001" customHeight="1" x14ac:dyDescent="0.3">
      <c r="A21" s="63"/>
      <c r="B21" s="36" t="s">
        <v>364</v>
      </c>
      <c r="C21" s="36"/>
      <c r="D21" s="292" t="s">
        <v>58</v>
      </c>
      <c r="E21" s="57">
        <v>712447</v>
      </c>
      <c r="F21" s="286"/>
      <c r="G21" s="207">
        <v>334339317.5</v>
      </c>
      <c r="H21" s="207">
        <v>12471834.01</v>
      </c>
      <c r="I21" s="207">
        <v>12388835.67</v>
      </c>
      <c r="J21" s="318">
        <v>11998824.970000001</v>
      </c>
    </row>
    <row r="22" spans="1:10" s="137" customFormat="1" ht="17.100000000000001" customHeight="1" x14ac:dyDescent="0.3">
      <c r="A22" s="63" t="s">
        <v>40</v>
      </c>
      <c r="B22" s="36" t="s">
        <v>197</v>
      </c>
      <c r="C22" s="36"/>
      <c r="D22" s="173" t="s">
        <v>58</v>
      </c>
      <c r="E22" s="57">
        <v>7125</v>
      </c>
      <c r="F22" s="207">
        <v>4574382.49</v>
      </c>
      <c r="G22" s="207">
        <v>7573664.2800000003</v>
      </c>
      <c r="H22" s="207">
        <v>4598176.51</v>
      </c>
      <c r="I22" s="207">
        <v>4656350.09</v>
      </c>
      <c r="J22" s="318">
        <v>4688160.13</v>
      </c>
    </row>
    <row r="23" spans="1:10" s="137" customFormat="1" ht="13.8" x14ac:dyDescent="0.3">
      <c r="A23" s="63"/>
      <c r="B23" s="36" t="s">
        <v>198</v>
      </c>
      <c r="C23" s="36"/>
      <c r="D23" s="173"/>
      <c r="E23" s="57"/>
      <c r="F23" s="182"/>
      <c r="G23" s="296"/>
      <c r="H23" s="296"/>
      <c r="I23" s="296"/>
      <c r="J23" s="296"/>
    </row>
    <row r="24" spans="1:10" s="137" customFormat="1" ht="6.75" customHeight="1" x14ac:dyDescent="0.3">
      <c r="A24" s="63"/>
      <c r="B24" s="36"/>
      <c r="C24" s="36"/>
      <c r="D24" s="95"/>
      <c r="E24" s="57"/>
      <c r="F24" s="152"/>
      <c r="G24" s="297"/>
      <c r="H24" s="297"/>
      <c r="I24" s="297"/>
      <c r="J24" s="297"/>
    </row>
    <row r="25" spans="1:10" s="137" customFormat="1" ht="13.8" x14ac:dyDescent="0.3">
      <c r="A25" s="208"/>
      <c r="B25" s="179" t="s">
        <v>199</v>
      </c>
      <c r="C25" s="89"/>
      <c r="D25" s="89"/>
      <c r="E25" s="98">
        <v>712</v>
      </c>
      <c r="F25" s="196">
        <f>SUM(F8:F22)</f>
        <v>28403288229.930004</v>
      </c>
      <c r="G25" s="298">
        <f>G8+G10+G11+G12+G22</f>
        <v>28721091630.039997</v>
      </c>
      <c r="H25" s="298">
        <f>H8+H10+H11+H12+H22</f>
        <v>29414868161.619999</v>
      </c>
      <c r="I25" s="298">
        <f>I8+I10+I11+I12+I22</f>
        <v>30447569131.439999</v>
      </c>
      <c r="J25" s="324">
        <f>J8+J10+J11+J12+J22</f>
        <v>31453998878.210003</v>
      </c>
    </row>
    <row r="26" spans="1:10" s="137" customFormat="1" ht="6" customHeight="1" thickBot="1" x14ac:dyDescent="0.35">
      <c r="A26" s="197"/>
      <c r="B26" s="92"/>
      <c r="C26" s="92"/>
      <c r="D26" s="92"/>
      <c r="E26" s="91"/>
      <c r="F26" s="210"/>
      <c r="G26" s="299"/>
      <c r="H26" s="299"/>
      <c r="I26" s="299"/>
      <c r="J26" s="325"/>
    </row>
    <row r="27" spans="1:10" s="137" customFormat="1" ht="20.100000000000001" customHeight="1" thickTop="1" x14ac:dyDescent="0.3">
      <c r="A27" s="38"/>
      <c r="B27" s="111"/>
      <c r="C27" s="111"/>
      <c r="D27" s="111"/>
      <c r="E27" s="111"/>
      <c r="F27" s="126"/>
      <c r="G27" s="300"/>
      <c r="H27" s="300"/>
      <c r="I27" s="300"/>
      <c r="J27" s="300"/>
    </row>
    <row r="28" spans="1:10" ht="12.75" customHeight="1" x14ac:dyDescent="0.3">
      <c r="A28" s="178" t="s">
        <v>200</v>
      </c>
      <c r="B28" s="42"/>
      <c r="C28" s="42"/>
      <c r="D28" s="42"/>
      <c r="E28" s="211"/>
      <c r="F28" s="211"/>
      <c r="G28" s="301"/>
      <c r="H28" s="301"/>
      <c r="I28" s="301"/>
      <c r="J28" s="301"/>
    </row>
    <row r="29" spans="1:10" ht="6" customHeight="1" x14ac:dyDescent="0.3">
      <c r="A29" s="45"/>
      <c r="B29" s="46"/>
      <c r="C29" s="46"/>
      <c r="D29" s="46"/>
      <c r="E29" s="212"/>
      <c r="F29" s="212"/>
      <c r="G29" s="302"/>
      <c r="H29" s="302"/>
      <c r="I29" s="302"/>
      <c r="J29" s="302"/>
    </row>
    <row r="30" spans="1:10" s="137" customFormat="1" ht="17.100000000000001" customHeight="1" x14ac:dyDescent="0.3">
      <c r="A30" s="63" t="s">
        <v>41</v>
      </c>
      <c r="B30" s="36" t="s">
        <v>201</v>
      </c>
      <c r="C30" s="36"/>
      <c r="D30" s="36"/>
      <c r="E30" s="57"/>
      <c r="F30" s="214">
        <f>SUM(F31:F32)</f>
        <v>-20494133098.760002</v>
      </c>
      <c r="G30" s="213">
        <f>SUM(G31:G33)</f>
        <v>-21186410291.43</v>
      </c>
      <c r="H30" s="213">
        <f>SUM(H31:H33)</f>
        <v>-22074045429.169998</v>
      </c>
      <c r="I30" s="213">
        <f>SUM(I31:I33)</f>
        <v>-22785563317.259998</v>
      </c>
      <c r="J30" s="204">
        <f>SUM(J31:J33)</f>
        <v>-23555580436.16</v>
      </c>
    </row>
    <row r="31" spans="1:10" s="137" customFormat="1" ht="13.8" x14ac:dyDescent="0.3">
      <c r="A31" s="63"/>
      <c r="B31" s="61" t="s">
        <v>202</v>
      </c>
      <c r="C31" s="36"/>
      <c r="D31" s="173" t="s">
        <v>59</v>
      </c>
      <c r="E31" s="57">
        <v>6020</v>
      </c>
      <c r="F31" s="207">
        <v>-20494131911.650002</v>
      </c>
      <c r="G31" s="207">
        <v>-18257409978.32</v>
      </c>
      <c r="H31" s="207">
        <v>-18527934461.709999</v>
      </c>
      <c r="I31" s="207">
        <v>-19129117311.759998</v>
      </c>
      <c r="J31" s="319">
        <v>-19848018559.830002</v>
      </c>
    </row>
    <row r="32" spans="1:10" s="137" customFormat="1" ht="13.8" x14ac:dyDescent="0.3">
      <c r="A32" s="63"/>
      <c r="B32" s="61" t="s">
        <v>203</v>
      </c>
      <c r="C32" s="36"/>
      <c r="D32" s="173" t="s">
        <v>59</v>
      </c>
      <c r="E32" s="57">
        <v>6029</v>
      </c>
      <c r="F32" s="207">
        <v>-1187.1099999999999</v>
      </c>
      <c r="G32" s="207">
        <v>-29174.19</v>
      </c>
      <c r="H32" s="207">
        <v>-28318.6</v>
      </c>
      <c r="I32" s="207">
        <v>-27747.69</v>
      </c>
      <c r="J32" s="319">
        <v>-27182.51</v>
      </c>
    </row>
    <row r="33" spans="1:10" s="137" customFormat="1" ht="13.8" x14ac:dyDescent="0.3">
      <c r="A33" s="63"/>
      <c r="B33" s="61" t="s">
        <v>367</v>
      </c>
      <c r="C33" s="36"/>
      <c r="D33" s="173"/>
      <c r="E33" s="57"/>
      <c r="F33" s="286"/>
      <c r="G33" s="141">
        <f>SUM(G34:G40)</f>
        <v>-2928971138.9200001</v>
      </c>
      <c r="H33" s="141">
        <f>SUM(H34:H40)</f>
        <v>-3546082648.8600001</v>
      </c>
      <c r="I33" s="141">
        <f>SUM(I34:I40)</f>
        <v>-3656418257.8099999</v>
      </c>
      <c r="J33" s="141">
        <f>SUM(J34:J40)</f>
        <v>-3707534693.8200002</v>
      </c>
    </row>
    <row r="34" spans="1:10" s="137" customFormat="1" ht="13.8" x14ac:dyDescent="0.3">
      <c r="A34" s="63"/>
      <c r="B34" s="36" t="s">
        <v>365</v>
      </c>
      <c r="C34" s="36"/>
      <c r="D34" s="292" t="s">
        <v>59</v>
      </c>
      <c r="E34" s="57">
        <v>60281</v>
      </c>
      <c r="F34" s="286"/>
      <c r="G34" s="141">
        <v>-878936968.38999999</v>
      </c>
      <c r="H34" s="141">
        <v>-1016889685.0700001</v>
      </c>
      <c r="I34" s="141">
        <v>-1055592635.97</v>
      </c>
      <c r="J34" s="319">
        <v>-1075425351.2</v>
      </c>
    </row>
    <row r="35" spans="1:10" s="137" customFormat="1" ht="13.8" x14ac:dyDescent="0.3">
      <c r="A35" s="63"/>
      <c r="B35" s="36" t="s">
        <v>366</v>
      </c>
      <c r="C35" s="36"/>
      <c r="D35" s="292" t="s">
        <v>59</v>
      </c>
      <c r="E35" s="57">
        <v>60282</v>
      </c>
      <c r="F35" s="286"/>
      <c r="G35" s="141">
        <v>-1778476648.1800001</v>
      </c>
      <c r="H35" s="141">
        <v>-2211505087.0700002</v>
      </c>
      <c r="I35" s="141">
        <v>-2281202136.0999999</v>
      </c>
      <c r="J35" s="319">
        <v>-2308173064.7600002</v>
      </c>
    </row>
    <row r="36" spans="1:10" s="137" customFormat="1" ht="13.8" x14ac:dyDescent="0.3">
      <c r="A36" s="63"/>
      <c r="B36" s="36" t="s">
        <v>360</v>
      </c>
      <c r="C36" s="36"/>
      <c r="D36" s="292" t="s">
        <v>59</v>
      </c>
      <c r="E36" s="57">
        <v>60283</v>
      </c>
      <c r="F36" s="286"/>
      <c r="G36" s="141">
        <v>-15390774.08</v>
      </c>
      <c r="H36" s="141">
        <v>-18439443.949999999</v>
      </c>
      <c r="I36" s="141">
        <v>-18413328.73</v>
      </c>
      <c r="J36" s="319">
        <v>-17410704.010000002</v>
      </c>
    </row>
    <row r="37" spans="1:10" s="137" customFormat="1" ht="13.8" x14ac:dyDescent="0.3">
      <c r="A37" s="63"/>
      <c r="B37" s="36" t="s">
        <v>361</v>
      </c>
      <c r="C37" s="36"/>
      <c r="D37" s="292" t="s">
        <v>59</v>
      </c>
      <c r="E37" s="57">
        <v>60284</v>
      </c>
      <c r="F37" s="286"/>
      <c r="G37" s="141">
        <v>-245373162.46000001</v>
      </c>
      <c r="H37" s="141">
        <v>-279364381.57999998</v>
      </c>
      <c r="I37" s="141">
        <v>-284110610.73000002</v>
      </c>
      <c r="J37" s="319">
        <v>-289211444.51999998</v>
      </c>
    </row>
    <row r="38" spans="1:10" s="137" customFormat="1" ht="13.8" x14ac:dyDescent="0.3">
      <c r="A38" s="63"/>
      <c r="B38" s="36" t="s">
        <v>362</v>
      </c>
      <c r="C38" s="36"/>
      <c r="D38" s="292" t="s">
        <v>59</v>
      </c>
      <c r="E38" s="57">
        <v>60285</v>
      </c>
      <c r="F38" s="286"/>
      <c r="G38" s="141">
        <v>-4240166.6100000003</v>
      </c>
      <c r="H38" s="141">
        <v>-7017327.8700000001</v>
      </c>
      <c r="I38" s="141">
        <v>-3735870.86</v>
      </c>
      <c r="J38" s="319">
        <v>-4224217.4000000004</v>
      </c>
    </row>
    <row r="39" spans="1:10" s="137" customFormat="1" ht="13.8" x14ac:dyDescent="0.3">
      <c r="A39" s="63"/>
      <c r="B39" s="36" t="s">
        <v>363</v>
      </c>
      <c r="C39" s="36"/>
      <c r="D39" s="292" t="s">
        <v>59</v>
      </c>
      <c r="E39" s="57">
        <v>60286</v>
      </c>
      <c r="F39" s="286"/>
      <c r="G39" s="141">
        <v>-9197.49</v>
      </c>
      <c r="H39" s="141">
        <v>-17769.46</v>
      </c>
      <c r="I39" s="141">
        <v>0</v>
      </c>
      <c r="J39" s="141">
        <v>0</v>
      </c>
    </row>
    <row r="40" spans="1:10" s="137" customFormat="1" ht="13.8" x14ac:dyDescent="0.3">
      <c r="A40" s="63"/>
      <c r="B40" s="36" t="s">
        <v>364</v>
      </c>
      <c r="C40" s="36"/>
      <c r="D40" s="292" t="s">
        <v>59</v>
      </c>
      <c r="E40" s="57">
        <v>60287</v>
      </c>
      <c r="F40" s="286"/>
      <c r="G40" s="141">
        <v>-6544221.71</v>
      </c>
      <c r="H40" s="141">
        <v>-12848953.859999999</v>
      </c>
      <c r="I40" s="141">
        <v>-13363675.42</v>
      </c>
      <c r="J40" s="319">
        <v>-13089911.93</v>
      </c>
    </row>
    <row r="41" spans="1:10" s="137" customFormat="1" ht="13.8" x14ac:dyDescent="0.3">
      <c r="A41" s="63"/>
      <c r="B41" s="215" t="s">
        <v>335</v>
      </c>
      <c r="C41" s="36"/>
      <c r="D41" s="6" t="s">
        <v>292</v>
      </c>
      <c r="E41" s="57"/>
      <c r="F41" s="207"/>
      <c r="G41" s="207"/>
      <c r="H41" s="207"/>
      <c r="I41" s="207"/>
      <c r="J41" s="207"/>
    </row>
    <row r="42" spans="1:10" s="137" customFormat="1" ht="16.95" customHeight="1" x14ac:dyDescent="0.3">
      <c r="A42" s="63" t="s">
        <v>42</v>
      </c>
      <c r="B42" s="55" t="s">
        <v>204</v>
      </c>
      <c r="C42" s="36"/>
      <c r="D42" s="216" t="s">
        <v>44</v>
      </c>
      <c r="E42" s="57">
        <v>6030</v>
      </c>
      <c r="F42" s="207">
        <v>32.74</v>
      </c>
      <c r="G42" s="207">
        <v>0</v>
      </c>
      <c r="H42" s="207">
        <v>0</v>
      </c>
      <c r="I42" s="207">
        <v>0</v>
      </c>
      <c r="J42" s="319">
        <v>1185.1400000000001</v>
      </c>
    </row>
    <row r="43" spans="1:10" s="137" customFormat="1" ht="17.100000000000001" customHeight="1" x14ac:dyDescent="0.3">
      <c r="A43" s="63" t="s">
        <v>43</v>
      </c>
      <c r="B43" s="36" t="s">
        <v>205</v>
      </c>
      <c r="C43" s="36"/>
      <c r="D43" s="216"/>
      <c r="E43" s="57">
        <v>6031</v>
      </c>
      <c r="F43" s="207">
        <v>-5026572893.7799997</v>
      </c>
      <c r="G43" s="207">
        <f>SUM(G44:G45)</f>
        <v>-5197366929.3900003</v>
      </c>
      <c r="H43" s="207">
        <f>SUM(H44:H45)</f>
        <v>-4866106577.75</v>
      </c>
      <c r="I43" s="207">
        <f>SUM(I44:I45)</f>
        <v>-4942097587.7200003</v>
      </c>
      <c r="J43" s="207">
        <f>SUM(J44:J45)</f>
        <v>-5052892449.7799997</v>
      </c>
    </row>
    <row r="44" spans="1:10" s="137" customFormat="1" ht="17.100000000000001" customHeight="1" x14ac:dyDescent="0.3">
      <c r="A44" s="63"/>
      <c r="B44" s="36" t="s">
        <v>372</v>
      </c>
      <c r="C44" s="36"/>
      <c r="D44" s="216" t="s">
        <v>59</v>
      </c>
      <c r="E44" s="57">
        <v>60310</v>
      </c>
      <c r="F44" s="286"/>
      <c r="G44" s="207">
        <v>-5159447882.0600004</v>
      </c>
      <c r="H44" s="207">
        <v>-4728430708.04</v>
      </c>
      <c r="I44" s="207">
        <v>-4809897260</v>
      </c>
      <c r="J44" s="319">
        <v>-4926229463.0699997</v>
      </c>
    </row>
    <row r="45" spans="1:10" s="137" customFormat="1" ht="17.100000000000001" customHeight="1" x14ac:dyDescent="0.3">
      <c r="A45" s="63"/>
      <c r="B45" s="61" t="s">
        <v>369</v>
      </c>
      <c r="C45" s="36"/>
      <c r="D45" s="216"/>
      <c r="E45" s="57"/>
      <c r="F45" s="286"/>
      <c r="G45" s="207">
        <f>SUM(G46:G52)</f>
        <v>-37919047.329999998</v>
      </c>
      <c r="H45" s="207">
        <f>SUM(H46:H52)</f>
        <v>-137675869.71000001</v>
      </c>
      <c r="I45" s="207">
        <f>SUM(I46:I52)</f>
        <v>-132200327.72</v>
      </c>
      <c r="J45" s="207">
        <f>SUM(J46:J52)</f>
        <v>-126662986.71000001</v>
      </c>
    </row>
    <row r="46" spans="1:10" s="137" customFormat="1" ht="17.100000000000001" customHeight="1" x14ac:dyDescent="0.3">
      <c r="A46" s="63"/>
      <c r="B46" s="36" t="s">
        <v>365</v>
      </c>
      <c r="C46" s="36"/>
      <c r="D46" s="292" t="s">
        <v>59</v>
      </c>
      <c r="E46" s="57">
        <v>603181</v>
      </c>
      <c r="F46" s="286"/>
      <c r="G46" s="207">
        <v>0</v>
      </c>
      <c r="H46" s="207">
        <v>-40353811.670000002</v>
      </c>
      <c r="I46" s="207">
        <v>-41326801.359999999</v>
      </c>
      <c r="J46" s="319">
        <v>-39353908.469999999</v>
      </c>
    </row>
    <row r="47" spans="1:10" s="137" customFormat="1" ht="17.100000000000001" customHeight="1" x14ac:dyDescent="0.3">
      <c r="A47" s="63"/>
      <c r="B47" s="36" t="s">
        <v>366</v>
      </c>
      <c r="C47" s="36"/>
      <c r="D47" s="292" t="s">
        <v>59</v>
      </c>
      <c r="E47" s="57">
        <v>603182</v>
      </c>
      <c r="F47" s="286"/>
      <c r="G47" s="207">
        <v>-37919047.329999998</v>
      </c>
      <c r="H47" s="207">
        <v>-67570434.260000005</v>
      </c>
      <c r="I47" s="207">
        <v>-61821234.960000001</v>
      </c>
      <c r="J47" s="319">
        <v>-57075871.890000001</v>
      </c>
    </row>
    <row r="48" spans="1:10" s="137" customFormat="1" ht="17.100000000000001" customHeight="1" x14ac:dyDescent="0.3">
      <c r="A48" s="63"/>
      <c r="B48" s="36" t="s">
        <v>360</v>
      </c>
      <c r="C48" s="36"/>
      <c r="D48" s="292" t="s">
        <v>59</v>
      </c>
      <c r="E48" s="57">
        <v>603183</v>
      </c>
      <c r="F48" s="286"/>
      <c r="G48" s="207">
        <v>0</v>
      </c>
      <c r="H48" s="207">
        <v>-1039427.78</v>
      </c>
      <c r="I48" s="207">
        <v>-1190936.28</v>
      </c>
      <c r="J48" s="319">
        <v>-994862.73</v>
      </c>
    </row>
    <row r="49" spans="1:10" s="137" customFormat="1" ht="17.100000000000001" customHeight="1" x14ac:dyDescent="0.3">
      <c r="A49" s="63"/>
      <c r="B49" s="36" t="s">
        <v>361</v>
      </c>
      <c r="C49" s="36"/>
      <c r="D49" s="292" t="s">
        <v>59</v>
      </c>
      <c r="E49" s="57">
        <v>603184</v>
      </c>
      <c r="F49" s="286"/>
      <c r="G49" s="207">
        <v>0</v>
      </c>
      <c r="H49" s="207">
        <v>-19890342.120000001</v>
      </c>
      <c r="I49" s="207">
        <v>-19041682.399999999</v>
      </c>
      <c r="J49" s="319">
        <v>-20960038.800000001</v>
      </c>
    </row>
    <row r="50" spans="1:10" s="137" customFormat="1" ht="17.100000000000001" customHeight="1" x14ac:dyDescent="0.3">
      <c r="A50" s="63"/>
      <c r="B50" s="36" t="s">
        <v>362</v>
      </c>
      <c r="C50" s="36"/>
      <c r="D50" s="292" t="s">
        <v>59</v>
      </c>
      <c r="E50" s="57">
        <v>603185</v>
      </c>
      <c r="F50" s="286"/>
      <c r="G50" s="207">
        <v>0</v>
      </c>
      <c r="H50" s="207">
        <v>-112869.78</v>
      </c>
      <c r="I50" s="207">
        <v>-106845.64</v>
      </c>
      <c r="J50" s="319">
        <v>-103638.12</v>
      </c>
    </row>
    <row r="51" spans="1:10" s="137" customFormat="1" ht="17.100000000000001" customHeight="1" x14ac:dyDescent="0.3">
      <c r="A51" s="63"/>
      <c r="B51" s="36" t="s">
        <v>363</v>
      </c>
      <c r="C51" s="36"/>
      <c r="D51" s="292" t="s">
        <v>59</v>
      </c>
      <c r="E51" s="57">
        <v>603186</v>
      </c>
      <c r="F51" s="286"/>
      <c r="G51" s="207">
        <v>0</v>
      </c>
      <c r="H51" s="207">
        <v>0</v>
      </c>
      <c r="I51" s="207">
        <v>0</v>
      </c>
      <c r="J51" s="207">
        <v>0</v>
      </c>
    </row>
    <row r="52" spans="1:10" s="137" customFormat="1" ht="17.100000000000001" customHeight="1" x14ac:dyDescent="0.3">
      <c r="A52" s="63"/>
      <c r="B52" s="36" t="s">
        <v>364</v>
      </c>
      <c r="C52" s="36"/>
      <c r="D52" s="292" t="s">
        <v>59</v>
      </c>
      <c r="E52" s="57">
        <v>603187</v>
      </c>
      <c r="F52" s="286"/>
      <c r="G52" s="207">
        <v>0</v>
      </c>
      <c r="H52" s="207">
        <v>-8708984.0999999996</v>
      </c>
      <c r="I52" s="207">
        <v>-8712827.0800000001</v>
      </c>
      <c r="J52" s="319">
        <v>-8174666.7000000002</v>
      </c>
    </row>
    <row r="53" spans="1:10" s="137" customFormat="1" ht="17.100000000000001" customHeight="1" x14ac:dyDescent="0.3">
      <c r="A53" s="63"/>
      <c r="B53" s="215" t="s">
        <v>335</v>
      </c>
      <c r="C53" s="36"/>
      <c r="D53" s="6" t="s">
        <v>292</v>
      </c>
      <c r="E53" s="57"/>
      <c r="F53" s="286"/>
      <c r="G53" s="207"/>
      <c r="H53" s="207"/>
      <c r="I53" s="207"/>
      <c r="J53" s="207"/>
    </row>
    <row r="54" spans="1:10" s="137" customFormat="1" ht="17.100000000000001" customHeight="1" x14ac:dyDescent="0.3">
      <c r="A54" s="63" t="s">
        <v>60</v>
      </c>
      <c r="B54" s="36" t="s">
        <v>206</v>
      </c>
      <c r="C54" s="36"/>
      <c r="D54" s="173" t="s">
        <v>59</v>
      </c>
      <c r="E54" s="57">
        <v>6032</v>
      </c>
      <c r="F54" s="206">
        <v>0</v>
      </c>
      <c r="G54" s="206">
        <v>0</v>
      </c>
      <c r="H54" s="206">
        <v>0</v>
      </c>
      <c r="I54" s="206">
        <v>0</v>
      </c>
      <c r="J54" s="206">
        <v>0</v>
      </c>
    </row>
    <row r="55" spans="1:10" s="137" customFormat="1" ht="17.100000000000001" customHeight="1" x14ac:dyDescent="0.3">
      <c r="A55" s="63" t="s">
        <v>61</v>
      </c>
      <c r="B55" s="36" t="s">
        <v>207</v>
      </c>
      <c r="C55" s="36"/>
      <c r="D55" s="173" t="s">
        <v>59</v>
      </c>
      <c r="E55" s="57">
        <v>6033</v>
      </c>
      <c r="F55" s="207">
        <v>-389018246.44999999</v>
      </c>
      <c r="G55" s="207">
        <v>-284064958.19</v>
      </c>
      <c r="H55" s="207">
        <v>-270387672.69</v>
      </c>
      <c r="I55" s="207">
        <v>-306715601.13999999</v>
      </c>
      <c r="J55" s="319">
        <v>-281833059.60000002</v>
      </c>
    </row>
    <row r="56" spans="1:10" s="137" customFormat="1" ht="17.100000000000001" customHeight="1" x14ac:dyDescent="0.3">
      <c r="A56" s="63" t="s">
        <v>62</v>
      </c>
      <c r="B56" s="36" t="s">
        <v>208</v>
      </c>
      <c r="C56" s="36"/>
      <c r="D56" s="173" t="s">
        <v>59</v>
      </c>
      <c r="E56" s="57">
        <v>6034</v>
      </c>
      <c r="F56" s="207">
        <v>-368839381.29000002</v>
      </c>
      <c r="G56" s="207">
        <v>-388865895.68000001</v>
      </c>
      <c r="H56" s="207">
        <v>-395261683.38</v>
      </c>
      <c r="I56" s="207">
        <v>-413776021.08999997</v>
      </c>
      <c r="J56" s="319">
        <v>-435504597.50999999</v>
      </c>
    </row>
    <row r="57" spans="1:10" s="137" customFormat="1" ht="17.100000000000001" customHeight="1" x14ac:dyDescent="0.3">
      <c r="A57" s="63" t="s">
        <v>63</v>
      </c>
      <c r="B57" s="36" t="s">
        <v>209</v>
      </c>
      <c r="C57" s="36"/>
      <c r="D57" s="173" t="s">
        <v>59</v>
      </c>
      <c r="E57" s="57">
        <v>6035</v>
      </c>
      <c r="F57" s="207">
        <v>-4558933.67</v>
      </c>
      <c r="G57" s="207">
        <v>-4593305.41</v>
      </c>
      <c r="H57" s="207">
        <v>-4569857.91</v>
      </c>
      <c r="I57" s="207">
        <v>-4622680.8499999996</v>
      </c>
      <c r="J57" s="319">
        <v>-4659233.9400000004</v>
      </c>
    </row>
    <row r="58" spans="1:10" s="137" customFormat="1" ht="17.100000000000001" customHeight="1" x14ac:dyDescent="0.3">
      <c r="A58" s="63" t="s">
        <v>64</v>
      </c>
      <c r="B58" s="36" t="s">
        <v>162</v>
      </c>
      <c r="C58" s="36"/>
      <c r="D58" s="173" t="s">
        <v>59</v>
      </c>
      <c r="E58" s="57">
        <v>6038</v>
      </c>
      <c r="F58" s="207">
        <v>-14261.71</v>
      </c>
      <c r="G58" s="207">
        <v>-2951184.68</v>
      </c>
      <c r="H58" s="207">
        <v>0</v>
      </c>
      <c r="I58" s="207">
        <v>-5921.55</v>
      </c>
      <c r="J58" s="319">
        <v>-1743.68</v>
      </c>
    </row>
    <row r="59" spans="1:10" s="137" customFormat="1" ht="17.100000000000001" customHeight="1" x14ac:dyDescent="0.3">
      <c r="A59" s="63" t="s">
        <v>65</v>
      </c>
      <c r="B59" s="36" t="s">
        <v>210</v>
      </c>
      <c r="C59" s="36"/>
      <c r="D59" s="173"/>
      <c r="E59" s="57"/>
      <c r="F59" s="214">
        <f>SUM(F60:F62)</f>
        <v>-1888540406.8099999</v>
      </c>
      <c r="G59" s="214">
        <f t="shared" ref="G59:J59" si="0">SUM(G60:G62)</f>
        <v>-1948203666.6200001</v>
      </c>
      <c r="H59" s="214">
        <f t="shared" si="0"/>
        <v>-1956285110.47</v>
      </c>
      <c r="I59" s="214">
        <f t="shared" si="0"/>
        <v>-1990190573.6200001</v>
      </c>
      <c r="J59" s="214">
        <f t="shared" si="0"/>
        <v>-2015252380.4400001</v>
      </c>
    </row>
    <row r="60" spans="1:10" s="137" customFormat="1" ht="13.8" x14ac:dyDescent="0.3">
      <c r="A60" s="63"/>
      <c r="B60" s="61" t="s">
        <v>211</v>
      </c>
      <c r="C60" s="36"/>
      <c r="D60" s="173" t="s">
        <v>59</v>
      </c>
      <c r="E60" s="57">
        <v>60391</v>
      </c>
      <c r="F60" s="207">
        <v>-1888532746.77</v>
      </c>
      <c r="G60" s="207">
        <v>-1947765010.47</v>
      </c>
      <c r="H60" s="207">
        <v>-1956278383.26</v>
      </c>
      <c r="I60" s="207">
        <v>-1990735250.23</v>
      </c>
      <c r="J60" s="319">
        <v>-2015256140.8900001</v>
      </c>
    </row>
    <row r="61" spans="1:10" s="137" customFormat="1" ht="13.8" x14ac:dyDescent="0.3">
      <c r="A61" s="63"/>
      <c r="B61" s="61" t="s">
        <v>212</v>
      </c>
      <c r="C61" s="36"/>
      <c r="D61" s="173" t="s">
        <v>59</v>
      </c>
      <c r="E61" s="57">
        <v>60392</v>
      </c>
      <c r="F61" s="206">
        <v>0</v>
      </c>
      <c r="G61" s="206">
        <v>0</v>
      </c>
      <c r="H61" s="206">
        <v>0</v>
      </c>
      <c r="I61" s="206">
        <v>0</v>
      </c>
      <c r="J61" s="206">
        <v>0</v>
      </c>
    </row>
    <row r="62" spans="1:10" s="137" customFormat="1" ht="13.8" x14ac:dyDescent="0.3">
      <c r="A62" s="63"/>
      <c r="B62" s="61" t="s">
        <v>213</v>
      </c>
      <c r="C62" s="36"/>
      <c r="D62" s="216" t="s">
        <v>44</v>
      </c>
      <c r="E62" s="57">
        <v>60393</v>
      </c>
      <c r="F62" s="207">
        <v>-7660.04</v>
      </c>
      <c r="G62" s="207">
        <v>-438656.15</v>
      </c>
      <c r="H62" s="207">
        <v>-6727.21</v>
      </c>
      <c r="I62" s="207">
        <v>544676.61</v>
      </c>
      <c r="J62" s="319">
        <v>3760.45</v>
      </c>
    </row>
    <row r="63" spans="1:10" s="137" customFormat="1" ht="6.75" customHeight="1" x14ac:dyDescent="0.3">
      <c r="A63" s="45"/>
      <c r="B63" s="36"/>
      <c r="C63" s="36"/>
      <c r="D63" s="146"/>
      <c r="E63" s="217"/>
      <c r="F63" s="152"/>
      <c r="G63" s="297"/>
      <c r="H63" s="297"/>
      <c r="I63" s="297"/>
      <c r="J63" s="297"/>
    </row>
    <row r="64" spans="1:10" s="137" customFormat="1" ht="13.8" x14ac:dyDescent="0.3">
      <c r="A64" s="208"/>
      <c r="B64" s="179" t="s">
        <v>214</v>
      </c>
      <c r="C64" s="89"/>
      <c r="D64" s="89"/>
      <c r="E64" s="98" t="s">
        <v>66</v>
      </c>
      <c r="F64" s="218">
        <f t="shared" ref="F64:G64" si="1">F30+F42+F43+F54+F55+F56+F57+F58+F59</f>
        <v>-28171677189.73</v>
      </c>
      <c r="G64" s="218">
        <f t="shared" si="1"/>
        <v>-29012456231.399998</v>
      </c>
      <c r="H64" s="218">
        <f>H30+H42+H43+H54+H55+H56+H57+H58+H59</f>
        <v>-29566656331.369999</v>
      </c>
      <c r="I64" s="218">
        <f>I30+I42+I43+I54+I55+I56+I57+I58+I59</f>
        <v>-30442971703.229996</v>
      </c>
      <c r="J64" s="218">
        <f>J30+J42+J43+J54+J55+J56+J57+J58+J59</f>
        <v>-31345722715.969994</v>
      </c>
    </row>
    <row r="65" spans="1:10" s="137" customFormat="1" ht="6" customHeight="1" thickBot="1" x14ac:dyDescent="0.35">
      <c r="A65" s="197"/>
      <c r="B65" s="92"/>
      <c r="C65" s="92"/>
      <c r="D65" s="92"/>
      <c r="E65" s="91"/>
      <c r="F65" s="94"/>
      <c r="G65" s="282"/>
      <c r="H65" s="282"/>
      <c r="I65" s="282"/>
      <c r="J65" s="282"/>
    </row>
    <row r="66" spans="1:10" ht="20.100000000000001" customHeight="1" thickTop="1" x14ac:dyDescent="0.2"/>
    <row r="67" spans="1:10" ht="13.8" x14ac:dyDescent="0.3">
      <c r="A67" s="178" t="s">
        <v>215</v>
      </c>
      <c r="B67" s="42"/>
      <c r="C67" s="42"/>
      <c r="D67" s="42"/>
      <c r="E67" s="211"/>
      <c r="F67" s="211"/>
      <c r="G67" s="301"/>
      <c r="H67" s="301"/>
      <c r="I67" s="301"/>
      <c r="J67" s="301"/>
    </row>
    <row r="68" spans="1:10" ht="6" customHeight="1" x14ac:dyDescent="0.3">
      <c r="A68" s="45"/>
      <c r="B68" s="46"/>
      <c r="C68" s="46"/>
      <c r="D68" s="46"/>
      <c r="E68" s="212"/>
      <c r="F68" s="212"/>
      <c r="G68" s="302"/>
      <c r="H68" s="302"/>
      <c r="I68" s="302"/>
      <c r="J68" s="302"/>
    </row>
    <row r="69" spans="1:10" ht="13.8" x14ac:dyDescent="0.3">
      <c r="A69" s="63" t="s">
        <v>67</v>
      </c>
      <c r="B69" s="36" t="s">
        <v>216</v>
      </c>
      <c r="C69" s="36"/>
      <c r="D69" s="173" t="s">
        <v>58</v>
      </c>
      <c r="E69" s="57"/>
      <c r="F69" s="219">
        <v>231668474.72</v>
      </c>
      <c r="G69" s="219">
        <v>5117583.33</v>
      </c>
      <c r="H69" s="219">
        <v>16376568.1</v>
      </c>
      <c r="I69" s="219">
        <v>38159455.93</v>
      </c>
      <c r="J69" s="219">
        <v>112001071.8</v>
      </c>
    </row>
    <row r="70" spans="1:10" ht="13.8" x14ac:dyDescent="0.3">
      <c r="A70" s="63"/>
      <c r="B70" s="215" t="s">
        <v>337</v>
      </c>
      <c r="C70" s="36"/>
      <c r="D70" s="6" t="s">
        <v>292</v>
      </c>
      <c r="E70" s="57"/>
      <c r="F70" s="62"/>
      <c r="G70" s="62"/>
      <c r="H70" s="62"/>
      <c r="I70" s="62"/>
      <c r="J70" s="62"/>
    </row>
    <row r="71" spans="1:10" ht="13.8" x14ac:dyDescent="0.3">
      <c r="A71" s="63" t="s">
        <v>68</v>
      </c>
      <c r="B71" s="55" t="s">
        <v>217</v>
      </c>
      <c r="C71" s="36"/>
      <c r="D71" s="173" t="s">
        <v>59</v>
      </c>
      <c r="E71" s="57">
        <v>69210</v>
      </c>
      <c r="F71" s="207">
        <v>-173751356.03999999</v>
      </c>
      <c r="G71" s="207">
        <v>-3838187.5</v>
      </c>
      <c r="H71" s="207">
        <v>-12282426.08</v>
      </c>
      <c r="I71" s="207">
        <v>-28619591.960000001</v>
      </c>
      <c r="J71" s="318">
        <v>-84000803.859999999</v>
      </c>
    </row>
    <row r="72" spans="1:10" ht="13.8" x14ac:dyDescent="0.3">
      <c r="A72" s="63" t="s">
        <v>69</v>
      </c>
      <c r="B72" s="36" t="s">
        <v>218</v>
      </c>
      <c r="C72" s="36"/>
      <c r="D72" s="173" t="s">
        <v>59</v>
      </c>
      <c r="E72" s="57">
        <v>69220</v>
      </c>
      <c r="F72" s="220">
        <v>-57917118.68</v>
      </c>
      <c r="G72" s="220">
        <v>-1279395.83</v>
      </c>
      <c r="H72" s="220">
        <v>-4094142.02</v>
      </c>
      <c r="I72" s="220">
        <v>-9539863.9700000007</v>
      </c>
      <c r="J72" s="318">
        <v>-28000267.940000001</v>
      </c>
    </row>
    <row r="73" spans="1:10" ht="14.4" thickBot="1" x14ac:dyDescent="0.35">
      <c r="A73" s="197"/>
      <c r="B73" s="92"/>
      <c r="C73" s="92"/>
      <c r="D73" s="92"/>
      <c r="E73" s="91"/>
      <c r="F73" s="94"/>
      <c r="G73" s="282"/>
      <c r="H73" s="282"/>
      <c r="I73" s="282"/>
      <c r="J73" s="282"/>
    </row>
    <row r="74" spans="1:10" ht="20.100000000000001" customHeight="1" thickTop="1" x14ac:dyDescent="0.2">
      <c r="I74" s="307"/>
      <c r="J74" s="307"/>
    </row>
    <row r="75" spans="1:10" ht="13.8" x14ac:dyDescent="0.3">
      <c r="A75" s="178" t="s">
        <v>219</v>
      </c>
      <c r="B75" s="42"/>
      <c r="C75" s="42"/>
      <c r="D75" s="42"/>
      <c r="E75" s="211"/>
      <c r="F75" s="211"/>
      <c r="G75" s="301"/>
      <c r="H75" s="301"/>
      <c r="I75" s="301"/>
      <c r="J75" s="301"/>
    </row>
    <row r="76" spans="1:10" ht="6" customHeight="1" x14ac:dyDescent="0.3">
      <c r="A76" s="45"/>
      <c r="B76" s="46"/>
      <c r="C76" s="46"/>
      <c r="D76" s="46"/>
      <c r="E76" s="212"/>
      <c r="F76" s="212"/>
      <c r="G76" s="302"/>
      <c r="H76" s="302"/>
      <c r="I76" s="302"/>
      <c r="J76" s="302"/>
    </row>
    <row r="77" spans="1:10" ht="13.8" x14ac:dyDescent="0.3">
      <c r="A77" s="63" t="s">
        <v>70</v>
      </c>
      <c r="B77" s="36" t="s">
        <v>220</v>
      </c>
      <c r="C77" s="36"/>
      <c r="D77" s="173" t="s">
        <v>59</v>
      </c>
      <c r="E77" s="57"/>
      <c r="F77" s="219">
        <v>-57434.52</v>
      </c>
      <c r="G77" s="219">
        <v>-296482184.69</v>
      </c>
      <c r="H77" s="219">
        <v>-168164737.84999999</v>
      </c>
      <c r="I77" s="219">
        <v>-33562027.719999999</v>
      </c>
      <c r="J77" s="219">
        <v>-3724909.56</v>
      </c>
    </row>
    <row r="78" spans="1:10" ht="13.8" x14ac:dyDescent="0.3">
      <c r="A78" s="63"/>
      <c r="B78" s="215" t="s">
        <v>337</v>
      </c>
      <c r="C78" s="36"/>
      <c r="D78" s="6" t="s">
        <v>292</v>
      </c>
      <c r="E78" s="57"/>
      <c r="F78" s="62"/>
      <c r="G78" s="62"/>
      <c r="H78" s="62"/>
      <c r="I78" s="62"/>
      <c r="J78" s="62"/>
    </row>
    <row r="79" spans="1:10" ht="13.8" x14ac:dyDescent="0.3">
      <c r="A79" s="63" t="s">
        <v>71</v>
      </c>
      <c r="B79" s="36" t="s">
        <v>221</v>
      </c>
      <c r="C79" s="36"/>
      <c r="D79" s="173"/>
      <c r="E79" s="57"/>
      <c r="F79" s="62">
        <f>SUM(F80:F81)</f>
        <v>43075.89</v>
      </c>
      <c r="G79" s="62">
        <f t="shared" ref="G79" si="2">SUM(G80:G81)</f>
        <v>222361638.52000001</v>
      </c>
      <c r="H79" s="62">
        <f t="shared" ref="H79:J79" si="3">SUM(H80:H81)</f>
        <v>126123553.39</v>
      </c>
      <c r="I79" s="62">
        <f t="shared" si="3"/>
        <v>25171520.789999999</v>
      </c>
      <c r="J79" s="62">
        <f t="shared" si="3"/>
        <v>2793682.17</v>
      </c>
    </row>
    <row r="80" spans="1:10" ht="13.8" x14ac:dyDescent="0.3">
      <c r="A80" s="63"/>
      <c r="B80" s="61" t="s">
        <v>222</v>
      </c>
      <c r="C80" s="36"/>
      <c r="D80" s="173" t="s">
        <v>58</v>
      </c>
      <c r="E80" s="57">
        <v>79200</v>
      </c>
      <c r="F80" s="206">
        <v>0</v>
      </c>
      <c r="G80" s="206">
        <v>0</v>
      </c>
      <c r="H80" s="206">
        <v>0</v>
      </c>
      <c r="I80" s="206">
        <v>0</v>
      </c>
      <c r="J80" s="206">
        <v>0</v>
      </c>
    </row>
    <row r="81" spans="1:12" ht="13.8" x14ac:dyDescent="0.3">
      <c r="A81" s="63"/>
      <c r="B81" s="61" t="s">
        <v>223</v>
      </c>
      <c r="C81" s="36"/>
      <c r="D81" s="173" t="s">
        <v>58</v>
      </c>
      <c r="E81" s="57">
        <v>79210</v>
      </c>
      <c r="F81" s="207">
        <v>43075.89</v>
      </c>
      <c r="G81" s="207">
        <v>222361638.52000001</v>
      </c>
      <c r="H81" s="207">
        <v>126123553.39</v>
      </c>
      <c r="I81" s="207">
        <v>25171520.789999999</v>
      </c>
      <c r="J81" s="319">
        <v>2793682.17</v>
      </c>
    </row>
    <row r="82" spans="1:12" ht="13.8" x14ac:dyDescent="0.3">
      <c r="A82" s="63" t="s">
        <v>72</v>
      </c>
      <c r="B82" s="36" t="s">
        <v>224</v>
      </c>
      <c r="C82" s="36"/>
      <c r="D82" s="173" t="s">
        <v>58</v>
      </c>
      <c r="E82" s="57">
        <v>79220</v>
      </c>
      <c r="F82" s="62">
        <v>14358.63</v>
      </c>
      <c r="G82" s="62">
        <v>74120546.170000002</v>
      </c>
      <c r="H82" s="62">
        <v>42041184.460000001</v>
      </c>
      <c r="I82" s="62">
        <v>8390506.9299999997</v>
      </c>
      <c r="J82" s="318">
        <v>931227.39</v>
      </c>
      <c r="L82" s="305"/>
    </row>
    <row r="83" spans="1:12" ht="13.8" x14ac:dyDescent="0.3">
      <c r="A83" s="63" t="s">
        <v>73</v>
      </c>
      <c r="B83" s="36" t="s">
        <v>225</v>
      </c>
      <c r="C83" s="36"/>
      <c r="D83" s="173" t="s">
        <v>58</v>
      </c>
      <c r="E83" s="57">
        <v>79230</v>
      </c>
      <c r="F83" s="184">
        <v>0</v>
      </c>
      <c r="G83" s="206">
        <v>0</v>
      </c>
      <c r="H83" s="206">
        <v>0</v>
      </c>
      <c r="I83" s="206">
        <v>0</v>
      </c>
      <c r="J83" s="206">
        <v>0</v>
      </c>
    </row>
    <row r="84" spans="1:12" ht="13.8" x14ac:dyDescent="0.3">
      <c r="A84" s="63" t="s">
        <v>74</v>
      </c>
      <c r="B84" s="36" t="s">
        <v>226</v>
      </c>
      <c r="C84" s="36"/>
      <c r="D84" s="173" t="s">
        <v>58</v>
      </c>
      <c r="E84" s="57">
        <v>79240</v>
      </c>
      <c r="F84" s="184">
        <v>0</v>
      </c>
      <c r="G84" s="206">
        <v>0</v>
      </c>
      <c r="H84" s="206">
        <v>0</v>
      </c>
      <c r="I84" s="206">
        <v>0</v>
      </c>
      <c r="J84" s="206">
        <v>0</v>
      </c>
    </row>
    <row r="85" spans="1:12" ht="13.8" x14ac:dyDescent="0.3">
      <c r="A85" s="63" t="s">
        <v>75</v>
      </c>
      <c r="B85" s="36" t="s">
        <v>227</v>
      </c>
      <c r="C85" s="36"/>
      <c r="D85" s="173" t="s">
        <v>58</v>
      </c>
      <c r="E85" s="57">
        <v>79250</v>
      </c>
      <c r="F85" s="184">
        <v>0</v>
      </c>
      <c r="G85" s="206">
        <v>0</v>
      </c>
      <c r="H85" s="206">
        <v>0</v>
      </c>
      <c r="I85" s="206">
        <v>0</v>
      </c>
      <c r="J85" s="206">
        <v>0</v>
      </c>
    </row>
    <row r="86" spans="1:12" ht="13.8" x14ac:dyDescent="0.3">
      <c r="A86" s="63" t="s">
        <v>76</v>
      </c>
      <c r="B86" s="55" t="s">
        <v>228</v>
      </c>
      <c r="C86" s="36"/>
      <c r="D86" s="173" t="s">
        <v>58</v>
      </c>
      <c r="E86" s="57">
        <v>79260</v>
      </c>
      <c r="F86" s="184">
        <v>0</v>
      </c>
      <c r="G86" s="206">
        <v>0</v>
      </c>
      <c r="H86" s="206">
        <v>0</v>
      </c>
      <c r="I86" s="206">
        <v>0</v>
      </c>
      <c r="J86" s="206">
        <v>0</v>
      </c>
    </row>
    <row r="87" spans="1:12" ht="13.8" x14ac:dyDescent="0.3">
      <c r="A87" s="63" t="s">
        <v>77</v>
      </c>
      <c r="B87" s="36" t="s">
        <v>229</v>
      </c>
      <c r="C87" s="36"/>
      <c r="D87" s="173" t="s">
        <v>58</v>
      </c>
      <c r="E87" s="57">
        <v>79270</v>
      </c>
      <c r="F87" s="184">
        <v>0</v>
      </c>
      <c r="G87" s="206">
        <v>0</v>
      </c>
      <c r="H87" s="206">
        <v>0</v>
      </c>
      <c r="I87" s="206">
        <v>0</v>
      </c>
      <c r="J87" s="206">
        <v>0</v>
      </c>
    </row>
    <row r="88" spans="1:12" ht="13.8" x14ac:dyDescent="0.3">
      <c r="A88" s="63" t="s">
        <v>78</v>
      </c>
      <c r="B88" s="36" t="s">
        <v>230</v>
      </c>
      <c r="C88" s="36"/>
      <c r="D88" s="173" t="s">
        <v>58</v>
      </c>
      <c r="E88" s="57">
        <v>79280</v>
      </c>
      <c r="F88" s="184">
        <v>0</v>
      </c>
      <c r="G88" s="206">
        <v>0</v>
      </c>
      <c r="H88" s="206">
        <v>0</v>
      </c>
      <c r="I88" s="206">
        <v>0</v>
      </c>
      <c r="J88" s="206">
        <v>0</v>
      </c>
    </row>
    <row r="89" spans="1:12" ht="14.4" thickBot="1" x14ac:dyDescent="0.35">
      <c r="A89" s="197"/>
      <c r="B89" s="92"/>
      <c r="C89" s="92"/>
      <c r="D89" s="92"/>
      <c r="E89" s="91"/>
      <c r="F89" s="94"/>
      <c r="G89" s="282"/>
      <c r="H89" s="282"/>
      <c r="I89" s="282"/>
      <c r="J89" s="282"/>
    </row>
    <row r="90" spans="1:12" ht="10.8" thickTop="1" x14ac:dyDescent="0.2">
      <c r="I90" s="307"/>
      <c r="J90" s="307"/>
    </row>
    <row r="91" spans="1:12" ht="15.6" x14ac:dyDescent="0.3">
      <c r="A91" s="341"/>
      <c r="B91" s="341"/>
      <c r="C91" s="341"/>
      <c r="D91" s="341"/>
      <c r="E91" s="341"/>
      <c r="F91" s="202"/>
      <c r="G91" s="202"/>
      <c r="H91" s="201"/>
      <c r="I91" s="201"/>
      <c r="J91" s="202"/>
    </row>
    <row r="92" spans="1:12" x14ac:dyDescent="0.2">
      <c r="G92" s="116"/>
      <c r="H92" s="116"/>
      <c r="I92" s="116"/>
      <c r="J92" s="116"/>
    </row>
    <row r="93" spans="1:12" ht="15.6" x14ac:dyDescent="0.2">
      <c r="A93" s="203"/>
      <c r="B93" s="201"/>
      <c r="C93" s="201"/>
      <c r="D93" s="201"/>
      <c r="E93" s="201"/>
      <c r="G93" s="116"/>
      <c r="H93" s="201"/>
      <c r="I93" s="201"/>
      <c r="J93" s="116"/>
    </row>
    <row r="94" spans="1:12" ht="13.8" x14ac:dyDescent="0.3">
      <c r="A94" s="178" t="s">
        <v>231</v>
      </c>
      <c r="B94" s="42"/>
      <c r="C94" s="42"/>
      <c r="D94" s="42"/>
      <c r="E94" s="130" t="s">
        <v>0</v>
      </c>
      <c r="F94" s="44">
        <v>2014</v>
      </c>
      <c r="G94" s="44">
        <v>2015</v>
      </c>
      <c r="H94" s="44">
        <v>2016</v>
      </c>
      <c r="I94" s="44">
        <v>2017</v>
      </c>
      <c r="J94" s="44">
        <v>2018</v>
      </c>
    </row>
    <row r="95" spans="1:12" ht="6" customHeight="1" x14ac:dyDescent="0.3">
      <c r="A95" s="45"/>
      <c r="B95" s="46"/>
      <c r="C95" s="46"/>
      <c r="D95" s="46"/>
      <c r="E95" s="86"/>
      <c r="F95" s="49"/>
      <c r="G95" s="49"/>
      <c r="H95" s="49"/>
      <c r="I95" s="49"/>
      <c r="J95" s="86"/>
    </row>
    <row r="96" spans="1:12" ht="13.8" x14ac:dyDescent="0.3">
      <c r="A96" s="221" t="s">
        <v>79</v>
      </c>
      <c r="B96" s="222" t="s">
        <v>232</v>
      </c>
      <c r="C96" s="42"/>
      <c r="D96" s="42"/>
      <c r="E96" s="130">
        <v>80000</v>
      </c>
      <c r="F96" s="223"/>
      <c r="G96" s="223"/>
      <c r="H96" s="223"/>
      <c r="I96" s="223"/>
      <c r="J96" s="326"/>
    </row>
    <row r="97" spans="1:10" ht="13.8" x14ac:dyDescent="0.3">
      <c r="A97" s="224" t="s">
        <v>80</v>
      </c>
      <c r="B97" s="36" t="s">
        <v>233</v>
      </c>
      <c r="C97" s="36"/>
      <c r="D97" s="173" t="s">
        <v>81</v>
      </c>
      <c r="E97" s="225">
        <v>80001</v>
      </c>
      <c r="F97" s="184">
        <v>0</v>
      </c>
      <c r="G97" s="184">
        <v>0</v>
      </c>
      <c r="H97" s="184">
        <v>0</v>
      </c>
      <c r="I97" s="184">
        <v>0</v>
      </c>
      <c r="J97" s="58">
        <v>0</v>
      </c>
    </row>
    <row r="98" spans="1:10" ht="13.8" x14ac:dyDescent="0.3">
      <c r="A98" s="224" t="s">
        <v>82</v>
      </c>
      <c r="B98" s="36" t="s">
        <v>234</v>
      </c>
      <c r="C98" s="36"/>
      <c r="D98" s="173" t="s">
        <v>81</v>
      </c>
      <c r="E98" s="225">
        <v>80002</v>
      </c>
      <c r="F98" s="184">
        <v>0</v>
      </c>
      <c r="G98" s="184">
        <v>0</v>
      </c>
      <c r="H98" s="184">
        <v>0</v>
      </c>
      <c r="I98" s="184">
        <v>0</v>
      </c>
      <c r="J98" s="58">
        <v>0</v>
      </c>
    </row>
    <row r="99" spans="1:10" ht="13.8" x14ac:dyDescent="0.3">
      <c r="A99" s="226" t="s">
        <v>83</v>
      </c>
      <c r="B99" s="36" t="s">
        <v>235</v>
      </c>
      <c r="C99" s="36"/>
      <c r="D99" s="173" t="s">
        <v>81</v>
      </c>
      <c r="E99" s="57" t="s">
        <v>84</v>
      </c>
      <c r="F99" s="184">
        <v>0</v>
      </c>
      <c r="G99" s="184">
        <v>0</v>
      </c>
      <c r="H99" s="184">
        <v>0</v>
      </c>
      <c r="I99" s="184">
        <v>0</v>
      </c>
      <c r="J99" s="58">
        <v>0</v>
      </c>
    </row>
    <row r="100" spans="1:10" ht="13.8" x14ac:dyDescent="0.3">
      <c r="A100" s="45"/>
      <c r="B100" s="46"/>
      <c r="C100" s="46"/>
      <c r="D100" s="227"/>
      <c r="E100" s="109"/>
      <c r="F100" s="228"/>
      <c r="G100" s="228"/>
      <c r="H100" s="228"/>
      <c r="I100" s="228"/>
      <c r="J100" s="321"/>
    </row>
    <row r="101" spans="1:10" ht="13.8" x14ac:dyDescent="0.3">
      <c r="A101" s="36"/>
      <c r="B101" s="36"/>
      <c r="C101" s="36"/>
      <c r="D101" s="173"/>
      <c r="E101" s="95"/>
      <c r="F101" s="146"/>
      <c r="G101" s="146"/>
      <c r="H101" s="146"/>
      <c r="I101" s="146"/>
      <c r="J101" s="322"/>
    </row>
    <row r="102" spans="1:10" ht="13.8" x14ac:dyDescent="0.3">
      <c r="A102" s="178" t="s">
        <v>236</v>
      </c>
      <c r="B102" s="42"/>
      <c r="C102" s="42"/>
      <c r="D102" s="42"/>
      <c r="E102" s="42"/>
      <c r="F102" s="229"/>
      <c r="G102" s="229"/>
      <c r="H102" s="229"/>
      <c r="I102" s="229"/>
      <c r="J102" s="180"/>
    </row>
    <row r="103" spans="1:10" ht="6" customHeight="1" x14ac:dyDescent="0.3">
      <c r="A103" s="45"/>
      <c r="B103" s="46"/>
      <c r="C103" s="46"/>
      <c r="D103" s="46"/>
      <c r="E103" s="46"/>
      <c r="F103" s="230"/>
      <c r="G103" s="230"/>
      <c r="H103" s="230"/>
      <c r="I103" s="230"/>
      <c r="J103" s="321"/>
    </row>
    <row r="104" spans="1:10" ht="13.8" x14ac:dyDescent="0.3">
      <c r="A104" s="226" t="s">
        <v>85</v>
      </c>
      <c r="B104" s="55" t="s">
        <v>217</v>
      </c>
      <c r="C104" s="36"/>
      <c r="D104" s="173" t="s">
        <v>81</v>
      </c>
      <c r="E104" s="57">
        <v>69218</v>
      </c>
      <c r="F104" s="223">
        <v>0</v>
      </c>
      <c r="G104" s="223">
        <v>0</v>
      </c>
      <c r="H104" s="223">
        <v>0</v>
      </c>
      <c r="I104" s="223">
        <v>0</v>
      </c>
      <c r="J104" s="180">
        <v>0</v>
      </c>
    </row>
    <row r="105" spans="1:10" ht="13.8" x14ac:dyDescent="0.3">
      <c r="A105" s="226" t="s">
        <v>86</v>
      </c>
      <c r="B105" s="36" t="s">
        <v>218</v>
      </c>
      <c r="C105" s="36"/>
      <c r="D105" s="173" t="s">
        <v>81</v>
      </c>
      <c r="E105" s="57">
        <v>69228</v>
      </c>
      <c r="F105" s="184">
        <v>0</v>
      </c>
      <c r="G105" s="184">
        <v>0</v>
      </c>
      <c r="H105" s="184">
        <v>0</v>
      </c>
      <c r="I105" s="184">
        <v>0</v>
      </c>
      <c r="J105" s="58">
        <v>0</v>
      </c>
    </row>
    <row r="106" spans="1:10" ht="13.8" x14ac:dyDescent="0.3">
      <c r="A106" s="226" t="s">
        <v>87</v>
      </c>
      <c r="B106" s="36" t="s">
        <v>221</v>
      </c>
      <c r="C106" s="36"/>
      <c r="D106" s="173"/>
      <c r="E106" s="57"/>
      <c r="F106" s="141">
        <f>SUM(F107:F108)</f>
        <v>0</v>
      </c>
      <c r="G106" s="141">
        <f t="shared" ref="G106:J106" si="4">SUM(G107:G108)</f>
        <v>0</v>
      </c>
      <c r="H106" s="141">
        <f t="shared" si="4"/>
        <v>0</v>
      </c>
      <c r="I106" s="141">
        <f t="shared" si="4"/>
        <v>0</v>
      </c>
      <c r="J106" s="58">
        <f t="shared" si="4"/>
        <v>0</v>
      </c>
    </row>
    <row r="107" spans="1:10" ht="13.8" x14ac:dyDescent="0.3">
      <c r="A107" s="226"/>
      <c r="B107" s="61" t="s">
        <v>222</v>
      </c>
      <c r="C107" s="36"/>
      <c r="D107" s="173" t="s">
        <v>81</v>
      </c>
      <c r="E107" s="57">
        <v>79208</v>
      </c>
      <c r="F107" s="184">
        <v>0</v>
      </c>
      <c r="G107" s="184">
        <v>0</v>
      </c>
      <c r="H107" s="184">
        <v>0</v>
      </c>
      <c r="I107" s="184">
        <v>0</v>
      </c>
      <c r="J107" s="58">
        <v>0</v>
      </c>
    </row>
    <row r="108" spans="1:10" ht="13.8" x14ac:dyDescent="0.3">
      <c r="A108" s="226"/>
      <c r="B108" s="61" t="s">
        <v>223</v>
      </c>
      <c r="C108" s="36"/>
      <c r="D108" s="173" t="s">
        <v>81</v>
      </c>
      <c r="E108" s="57">
        <v>79218</v>
      </c>
      <c r="F108" s="184">
        <v>0</v>
      </c>
      <c r="G108" s="184">
        <v>0</v>
      </c>
      <c r="H108" s="184">
        <v>0</v>
      </c>
      <c r="I108" s="184">
        <v>0</v>
      </c>
      <c r="J108" s="58">
        <v>0</v>
      </c>
    </row>
    <row r="109" spans="1:10" ht="13.8" x14ac:dyDescent="0.3">
      <c r="A109" s="226" t="s">
        <v>88</v>
      </c>
      <c r="B109" s="36" t="s">
        <v>224</v>
      </c>
      <c r="C109" s="36"/>
      <c r="D109" s="173" t="s">
        <v>81</v>
      </c>
      <c r="E109" s="57">
        <v>79228</v>
      </c>
      <c r="F109" s="184">
        <v>0</v>
      </c>
      <c r="G109" s="184">
        <v>0</v>
      </c>
      <c r="H109" s="184">
        <v>0</v>
      </c>
      <c r="I109" s="184">
        <v>0</v>
      </c>
      <c r="J109" s="58">
        <v>0</v>
      </c>
    </row>
    <row r="110" spans="1:10" ht="13.8" x14ac:dyDescent="0.3">
      <c r="A110" s="226" t="s">
        <v>89</v>
      </c>
      <c r="B110" s="36" t="s">
        <v>225</v>
      </c>
      <c r="C110" s="36"/>
      <c r="D110" s="173" t="s">
        <v>81</v>
      </c>
      <c r="E110" s="57">
        <v>79238</v>
      </c>
      <c r="F110" s="184">
        <v>0</v>
      </c>
      <c r="G110" s="184">
        <v>0</v>
      </c>
      <c r="H110" s="184">
        <v>0</v>
      </c>
      <c r="I110" s="184">
        <v>0</v>
      </c>
      <c r="J110" s="58">
        <v>0</v>
      </c>
    </row>
    <row r="111" spans="1:10" ht="13.8" x14ac:dyDescent="0.3">
      <c r="A111" s="226" t="s">
        <v>90</v>
      </c>
      <c r="B111" s="36" t="s">
        <v>226</v>
      </c>
      <c r="C111" s="36"/>
      <c r="D111" s="173" t="s">
        <v>81</v>
      </c>
      <c r="E111" s="57">
        <v>79248</v>
      </c>
      <c r="F111" s="184">
        <v>0</v>
      </c>
      <c r="G111" s="184">
        <v>0</v>
      </c>
      <c r="H111" s="184">
        <v>0</v>
      </c>
      <c r="I111" s="184">
        <v>0</v>
      </c>
      <c r="J111" s="58">
        <v>0</v>
      </c>
    </row>
    <row r="112" spans="1:10" ht="13.8" x14ac:dyDescent="0.3">
      <c r="A112" s="226" t="s">
        <v>91</v>
      </c>
      <c r="B112" s="36" t="s">
        <v>227</v>
      </c>
      <c r="C112" s="36"/>
      <c r="D112" s="173" t="s">
        <v>81</v>
      </c>
      <c r="E112" s="57">
        <v>79258</v>
      </c>
      <c r="F112" s="184">
        <v>0</v>
      </c>
      <c r="G112" s="184">
        <v>0</v>
      </c>
      <c r="H112" s="184">
        <v>0</v>
      </c>
      <c r="I112" s="184">
        <v>0</v>
      </c>
      <c r="J112" s="58">
        <v>0</v>
      </c>
    </row>
    <row r="113" spans="1:10" ht="13.8" x14ac:dyDescent="0.3">
      <c r="A113" s="226" t="s">
        <v>92</v>
      </c>
      <c r="B113" s="55" t="s">
        <v>228</v>
      </c>
      <c r="C113" s="36"/>
      <c r="D113" s="173" t="s">
        <v>81</v>
      </c>
      <c r="E113" s="57">
        <v>79268</v>
      </c>
      <c r="F113" s="184">
        <v>0</v>
      </c>
      <c r="G113" s="184">
        <v>0</v>
      </c>
      <c r="H113" s="184">
        <v>0</v>
      </c>
      <c r="I113" s="184">
        <v>0</v>
      </c>
      <c r="J113" s="58">
        <v>0</v>
      </c>
    </row>
    <row r="114" spans="1:10" ht="13.8" x14ac:dyDescent="0.3">
      <c r="A114" s="226" t="s">
        <v>93</v>
      </c>
      <c r="B114" s="36" t="s">
        <v>229</v>
      </c>
      <c r="C114" s="36"/>
      <c r="D114" s="173" t="s">
        <v>81</v>
      </c>
      <c r="E114" s="57">
        <v>79278</v>
      </c>
      <c r="F114" s="184">
        <v>0</v>
      </c>
      <c r="G114" s="184">
        <v>0</v>
      </c>
      <c r="H114" s="184">
        <v>0</v>
      </c>
      <c r="I114" s="184">
        <v>0</v>
      </c>
      <c r="J114" s="58">
        <v>0</v>
      </c>
    </row>
    <row r="115" spans="1:10" ht="13.8" x14ac:dyDescent="0.3">
      <c r="A115" s="226" t="s">
        <v>94</v>
      </c>
      <c r="B115" s="36" t="s">
        <v>237</v>
      </c>
      <c r="C115" s="36"/>
      <c r="D115" s="173" t="s">
        <v>81</v>
      </c>
      <c r="E115" s="225">
        <v>79288</v>
      </c>
      <c r="F115" s="184">
        <v>0</v>
      </c>
      <c r="G115" s="184">
        <v>0</v>
      </c>
      <c r="H115" s="184">
        <v>0</v>
      </c>
      <c r="I115" s="184">
        <v>0</v>
      </c>
      <c r="J115" s="58">
        <v>0</v>
      </c>
    </row>
    <row r="116" spans="1:10" ht="6" customHeight="1" x14ac:dyDescent="0.3">
      <c r="A116" s="45"/>
      <c r="B116" s="231"/>
      <c r="C116" s="231"/>
      <c r="D116" s="231"/>
      <c r="E116" s="232"/>
      <c r="F116" s="228"/>
      <c r="G116" s="228"/>
      <c r="H116" s="228"/>
      <c r="I116" s="228"/>
      <c r="J116" s="86"/>
    </row>
  </sheetData>
  <mergeCells count="2">
    <mergeCell ref="A3:E3"/>
    <mergeCell ref="A91:E91"/>
  </mergeCells>
  <hyperlinks>
    <hyperlink ref="D78" location="'Ventilation par OA'!A129" display="Ventilation par OA" xr:uid="{00000000-0004-0000-0500-000000000000}"/>
    <hyperlink ref="D41" location="'Ventilation par OA'!A105" display="Ventilation par OA" xr:uid="{00000000-0004-0000-0500-000001000000}"/>
    <hyperlink ref="D53" location="'Ventilation par OA'!A117" display="Ventilation par OA" xr:uid="{00000000-0004-0000-0500-000002000000}"/>
    <hyperlink ref="D70" location="'Ventilation par OA'!A129" display="Ventilation par OA" xr:uid="{00000000-0004-0000-0500-000003000000}"/>
  </hyperlinks>
  <pageMargins left="0.59055118110236227" right="0" top="0.78740157480314965" bottom="0.47244094488188981" header="0.43307086614173229" footer="0"/>
  <pageSetup paperSize="9" scale="79" orientation="portrait" r:id="rId1"/>
  <headerFooter alignWithMargins="0">
    <oddFooter>&amp;R&amp;8&amp;Z&amp;F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75"/>
  <sheetViews>
    <sheetView showGridLines="0" tabSelected="1" view="pageBreakPreview" zoomScaleNormal="180" zoomScaleSheetLayoutView="100" workbookViewId="0">
      <selection activeCell="F23" sqref="F23"/>
    </sheetView>
  </sheetViews>
  <sheetFormatPr defaultColWidth="12" defaultRowHeight="13.8" x14ac:dyDescent="0.3"/>
  <cols>
    <col min="1" max="1" width="6.33203125" style="116" customWidth="1"/>
    <col min="2" max="2" width="5.109375" style="116" customWidth="1"/>
    <col min="3" max="3" width="47" style="116" customWidth="1"/>
    <col min="4" max="4" width="4.33203125" style="116" customWidth="1"/>
    <col min="5" max="5" width="10.33203125" style="233" customWidth="1"/>
    <col min="6" max="6" width="15.6640625" style="116" customWidth="1"/>
    <col min="7" max="7" width="16.6640625" style="116" customWidth="1"/>
    <col min="8" max="9" width="15.6640625" style="233" customWidth="1"/>
    <col min="10" max="10" width="17" style="36" customWidth="1"/>
    <col min="11" max="16384" width="12" style="116"/>
  </cols>
  <sheetData>
    <row r="1" spans="1:10" ht="18" x14ac:dyDescent="0.35">
      <c r="A1" s="35" t="s">
        <v>103</v>
      </c>
    </row>
    <row r="3" spans="1:10" s="202" customFormat="1" ht="15.75" customHeight="1" x14ac:dyDescent="0.3">
      <c r="A3" s="234" t="s">
        <v>238</v>
      </c>
      <c r="B3" s="201"/>
      <c r="C3" s="201"/>
      <c r="D3" s="201"/>
      <c r="E3" s="201"/>
      <c r="H3" s="201"/>
      <c r="I3" s="201"/>
      <c r="J3" s="36"/>
    </row>
    <row r="4" spans="1:10" s="202" customFormat="1" ht="15.75" customHeight="1" x14ac:dyDescent="0.3">
      <c r="A4" s="31" t="s">
        <v>239</v>
      </c>
      <c r="B4" s="235"/>
      <c r="C4" s="235"/>
      <c r="D4" s="235"/>
      <c r="E4" s="235"/>
      <c r="H4" s="235"/>
      <c r="I4" s="235"/>
      <c r="J4" s="36"/>
    </row>
    <row r="5" spans="1:10" s="137" customFormat="1" x14ac:dyDescent="0.3">
      <c r="A5" s="36"/>
      <c r="B5" s="36"/>
      <c r="C5" s="36"/>
      <c r="D5" s="36"/>
      <c r="E5" s="95"/>
      <c r="H5" s="95"/>
      <c r="I5" s="95"/>
      <c r="J5" s="36"/>
    </row>
    <row r="6" spans="1:10" x14ac:dyDescent="0.3">
      <c r="A6" s="178" t="s">
        <v>240</v>
      </c>
      <c r="B6" s="42"/>
      <c r="C6" s="42"/>
      <c r="D6" s="42"/>
      <c r="E6" s="130" t="s">
        <v>0</v>
      </c>
      <c r="F6" s="44">
        <v>2014</v>
      </c>
      <c r="G6" s="44">
        <v>2015</v>
      </c>
      <c r="H6" s="44">
        <v>2016</v>
      </c>
      <c r="I6" s="44">
        <v>2017</v>
      </c>
      <c r="J6" s="44">
        <v>2018</v>
      </c>
    </row>
    <row r="7" spans="1:10" ht="6" customHeight="1" x14ac:dyDescent="0.3">
      <c r="A7" s="45"/>
      <c r="B7" s="46"/>
      <c r="C7" s="46"/>
      <c r="D7" s="46"/>
      <c r="E7" s="86"/>
      <c r="F7" s="49"/>
      <c r="G7" s="49"/>
      <c r="H7" s="49"/>
      <c r="I7" s="49"/>
      <c r="J7" s="86"/>
    </row>
    <row r="8" spans="1:10" s="137" customFormat="1" x14ac:dyDescent="0.3">
      <c r="A8" s="63" t="s">
        <v>60</v>
      </c>
      <c r="B8" s="36" t="s">
        <v>241</v>
      </c>
      <c r="C8" s="36"/>
      <c r="D8" s="146" t="s">
        <v>58</v>
      </c>
      <c r="E8" s="236">
        <v>72</v>
      </c>
      <c r="F8" s="204">
        <v>1156117714.1400001</v>
      </c>
      <c r="G8" s="204">
        <v>1160808047.1400001</v>
      </c>
      <c r="H8" s="204">
        <v>1140526287.8399999</v>
      </c>
      <c r="I8" s="204">
        <v>1133433077.3</v>
      </c>
      <c r="J8" s="327">
        <v>1133995762.05</v>
      </c>
    </row>
    <row r="9" spans="1:10" s="137" customFormat="1" x14ac:dyDescent="0.3">
      <c r="A9" s="63"/>
      <c r="B9" s="215" t="s">
        <v>335</v>
      </c>
      <c r="C9" s="36"/>
      <c r="D9" s="6" t="s">
        <v>292</v>
      </c>
      <c r="E9" s="159"/>
      <c r="F9" s="213"/>
      <c r="G9" s="213"/>
      <c r="H9" s="213"/>
      <c r="I9" s="213"/>
      <c r="J9" s="58"/>
    </row>
    <row r="10" spans="1:10" s="137" customFormat="1" x14ac:dyDescent="0.3">
      <c r="A10" s="63" t="s">
        <v>61</v>
      </c>
      <c r="B10" s="36" t="s">
        <v>242</v>
      </c>
      <c r="C10" s="36"/>
      <c r="D10" s="146" t="s">
        <v>59</v>
      </c>
      <c r="E10" s="159">
        <v>61</v>
      </c>
      <c r="F10" s="141">
        <v>-385081073.68000001</v>
      </c>
      <c r="G10" s="141">
        <v>-387866073.69</v>
      </c>
      <c r="H10" s="141">
        <v>-415109225.02999997</v>
      </c>
      <c r="I10" s="141">
        <v>-412841038.29000002</v>
      </c>
      <c r="J10" s="318">
        <v>-427157962.25</v>
      </c>
    </row>
    <row r="11" spans="1:10" s="137" customFormat="1" x14ac:dyDescent="0.3">
      <c r="A11" s="63" t="s">
        <v>62</v>
      </c>
      <c r="B11" s="36" t="s">
        <v>243</v>
      </c>
      <c r="C11" s="36"/>
      <c r="D11" s="146" t="s">
        <v>59</v>
      </c>
      <c r="E11" s="159">
        <v>62</v>
      </c>
      <c r="F11" s="141">
        <v>-929330414.24000001</v>
      </c>
      <c r="G11" s="141">
        <v>-950221445.99000001</v>
      </c>
      <c r="H11" s="141">
        <v>-957003176.71000004</v>
      </c>
      <c r="I11" s="141">
        <v>-976415658.52999997</v>
      </c>
      <c r="J11" s="318">
        <v>-993127968.30999994</v>
      </c>
    </row>
    <row r="12" spans="1:10" s="137" customFormat="1" x14ac:dyDescent="0.3">
      <c r="A12" s="63" t="s">
        <v>63</v>
      </c>
      <c r="B12" s="36" t="s">
        <v>244</v>
      </c>
      <c r="C12" s="36"/>
      <c r="D12" s="146"/>
      <c r="E12" s="225"/>
      <c r="F12" s="213"/>
      <c r="G12" s="213"/>
      <c r="H12" s="213"/>
      <c r="I12" s="213"/>
      <c r="J12" s="58"/>
    </row>
    <row r="13" spans="1:10" s="137" customFormat="1" x14ac:dyDescent="0.3">
      <c r="A13" s="63"/>
      <c r="B13" s="55" t="s">
        <v>245</v>
      </c>
      <c r="C13" s="36"/>
      <c r="D13" s="146" t="s">
        <v>59</v>
      </c>
      <c r="E13" s="225" t="s">
        <v>95</v>
      </c>
      <c r="F13" s="213">
        <v>-2333815.25</v>
      </c>
      <c r="G13" s="213">
        <v>-8256305.0700000003</v>
      </c>
      <c r="H13" s="213">
        <v>-7329788.6200000001</v>
      </c>
      <c r="I13" s="213">
        <v>-7939035.1600000001</v>
      </c>
      <c r="J13" s="318">
        <v>-8166699.9199999999</v>
      </c>
    </row>
    <row r="14" spans="1:10" s="137" customFormat="1" x14ac:dyDescent="0.3">
      <c r="A14" s="63" t="s">
        <v>64</v>
      </c>
      <c r="B14" s="36" t="s">
        <v>246</v>
      </c>
      <c r="C14" s="36"/>
      <c r="D14" s="146" t="s">
        <v>59</v>
      </c>
      <c r="E14" s="225" t="s">
        <v>96</v>
      </c>
      <c r="F14" s="141">
        <v>-9092308.7599999998</v>
      </c>
      <c r="G14" s="141">
        <v>-4873110.33</v>
      </c>
      <c r="H14" s="141">
        <v>-4773283.4400000004</v>
      </c>
      <c r="I14" s="141">
        <v>-5373391.9400000004</v>
      </c>
      <c r="J14" s="318">
        <v>-6276722.1500000004</v>
      </c>
    </row>
    <row r="15" spans="1:10" s="137" customFormat="1" x14ac:dyDescent="0.3">
      <c r="A15" s="63" t="s">
        <v>97</v>
      </c>
      <c r="B15" s="61" t="s">
        <v>247</v>
      </c>
      <c r="C15" s="36"/>
      <c r="D15" s="36"/>
      <c r="E15" s="225"/>
      <c r="F15" s="141">
        <f>SUM(F16:F17)</f>
        <v>143783532.97</v>
      </c>
      <c r="G15" s="141">
        <f t="shared" ref="G15" si="0">SUM(G16:G17)</f>
        <v>147954177.78999999</v>
      </c>
      <c r="H15" s="141">
        <f t="shared" ref="H15:J15" si="1">SUM(H16:H17)</f>
        <v>157064475.19999999</v>
      </c>
      <c r="I15" s="141">
        <f t="shared" si="1"/>
        <v>158822309.27000001</v>
      </c>
      <c r="J15" s="58">
        <f t="shared" si="1"/>
        <v>183118488.56999999</v>
      </c>
    </row>
    <row r="16" spans="1:10" s="140" customFormat="1" x14ac:dyDescent="0.3">
      <c r="A16" s="183"/>
      <c r="B16" s="139" t="s">
        <v>248</v>
      </c>
      <c r="D16" s="143" t="s">
        <v>58</v>
      </c>
      <c r="E16" s="237" t="s">
        <v>98</v>
      </c>
      <c r="F16" s="186">
        <v>78010041.109999999</v>
      </c>
      <c r="G16" s="186">
        <v>83173359.069999993</v>
      </c>
      <c r="H16" s="186">
        <v>93776697.010000005</v>
      </c>
      <c r="I16" s="186">
        <v>97668390.950000003</v>
      </c>
      <c r="J16" s="318">
        <v>117554529.37</v>
      </c>
    </row>
    <row r="17" spans="1:10" s="142" customFormat="1" x14ac:dyDescent="0.3">
      <c r="A17" s="181"/>
      <c r="B17" s="69" t="s">
        <v>249</v>
      </c>
      <c r="D17" s="143" t="s">
        <v>58</v>
      </c>
      <c r="E17" s="237">
        <v>74</v>
      </c>
      <c r="F17" s="141">
        <v>65773491.859999999</v>
      </c>
      <c r="G17" s="141">
        <v>64780818.719999999</v>
      </c>
      <c r="H17" s="141">
        <v>63287778.189999998</v>
      </c>
      <c r="I17" s="141">
        <v>61153918.32</v>
      </c>
      <c r="J17" s="318">
        <v>65563959.200000003</v>
      </c>
    </row>
    <row r="18" spans="1:10" s="137" customFormat="1" x14ac:dyDescent="0.3">
      <c r="A18" s="63" t="s">
        <v>67</v>
      </c>
      <c r="B18" s="36" t="s">
        <v>250</v>
      </c>
      <c r="C18" s="36"/>
      <c r="D18" s="146" t="s">
        <v>59</v>
      </c>
      <c r="E18" s="237" t="s">
        <v>99</v>
      </c>
      <c r="F18" s="141">
        <v>-30770503.059999999</v>
      </c>
      <c r="G18" s="141">
        <v>-14214038.109999999</v>
      </c>
      <c r="H18" s="141">
        <v>-26352857.27</v>
      </c>
      <c r="I18" s="141">
        <v>-29867886.370000001</v>
      </c>
      <c r="J18" s="318">
        <v>-17186357.329999998</v>
      </c>
    </row>
    <row r="19" spans="1:10" s="137" customFormat="1" x14ac:dyDescent="0.3">
      <c r="A19" s="63" t="s">
        <v>68</v>
      </c>
      <c r="B19" s="36" t="s">
        <v>353</v>
      </c>
      <c r="C19" s="36"/>
      <c r="D19" s="146"/>
      <c r="E19" s="291"/>
      <c r="F19" s="286"/>
      <c r="G19" s="141">
        <f>SUM(G20:G22)</f>
        <v>1932709.8599999999</v>
      </c>
      <c r="H19" s="141">
        <f>SUM(H20:H22)</f>
        <v>1644600.17</v>
      </c>
      <c r="I19" s="141">
        <f>SUM(I20:I22)</f>
        <v>1047217.14</v>
      </c>
      <c r="J19" s="58">
        <f>SUM(J20:J22)</f>
        <v>244514.77</v>
      </c>
    </row>
    <row r="20" spans="1:10" s="137" customFormat="1" x14ac:dyDescent="0.3">
      <c r="A20" s="63"/>
      <c r="B20" s="36" t="s">
        <v>348</v>
      </c>
      <c r="C20" s="36"/>
      <c r="D20" s="146" t="s">
        <v>58</v>
      </c>
      <c r="E20" s="291"/>
      <c r="F20" s="286"/>
      <c r="G20" s="141">
        <v>13715.97</v>
      </c>
      <c r="H20" s="141">
        <v>207087.59</v>
      </c>
      <c r="I20" s="141">
        <v>38995.85</v>
      </c>
      <c r="J20" s="58">
        <v>0</v>
      </c>
    </row>
    <row r="21" spans="1:10" s="137" customFormat="1" x14ac:dyDescent="0.3">
      <c r="A21" s="63"/>
      <c r="B21" s="36" t="s">
        <v>349</v>
      </c>
      <c r="C21" s="36"/>
      <c r="D21" s="146" t="s">
        <v>58</v>
      </c>
      <c r="E21" s="291"/>
      <c r="F21" s="286"/>
      <c r="G21" s="141">
        <v>3400.26</v>
      </c>
      <c r="H21" s="141">
        <v>122523.89</v>
      </c>
      <c r="I21" s="141">
        <v>30763.759999999998</v>
      </c>
      <c r="J21" s="318">
        <v>28020.87</v>
      </c>
    </row>
    <row r="22" spans="1:10" s="137" customFormat="1" x14ac:dyDescent="0.3">
      <c r="A22" s="63"/>
      <c r="B22" s="36" t="s">
        <v>350</v>
      </c>
      <c r="C22" s="36"/>
      <c r="D22" s="146" t="s">
        <v>58</v>
      </c>
      <c r="E22" s="291"/>
      <c r="F22" s="286"/>
      <c r="G22" s="141">
        <v>1915593.63</v>
      </c>
      <c r="H22" s="141">
        <v>1314988.69</v>
      </c>
      <c r="I22" s="141">
        <v>977457.53</v>
      </c>
      <c r="J22" s="318">
        <v>216493.9</v>
      </c>
    </row>
    <row r="23" spans="1:10" s="137" customFormat="1" x14ac:dyDescent="0.3">
      <c r="A23" s="63" t="s">
        <v>69</v>
      </c>
      <c r="B23" s="36" t="s">
        <v>354</v>
      </c>
      <c r="C23" s="36"/>
      <c r="D23" s="146"/>
      <c r="E23" s="291"/>
      <c r="F23" s="286"/>
      <c r="G23" s="141">
        <f>SUM(G24:G25)</f>
        <v>-1049772.95</v>
      </c>
      <c r="H23" s="141">
        <f>SUM(H24:H25)</f>
        <v>-6312961.6100000003</v>
      </c>
      <c r="I23" s="141">
        <f>SUM(I24:I25)</f>
        <v>-804165.28</v>
      </c>
      <c r="J23" s="58">
        <f>SUM(J24:J25)</f>
        <v>-2110608.13</v>
      </c>
    </row>
    <row r="24" spans="1:10" s="137" customFormat="1" x14ac:dyDescent="0.3">
      <c r="A24" s="63"/>
      <c r="B24" s="36" t="s">
        <v>351</v>
      </c>
      <c r="C24" s="36"/>
      <c r="D24" s="146" t="s">
        <v>59</v>
      </c>
      <c r="E24" s="291"/>
      <c r="F24" s="286"/>
      <c r="G24" s="141">
        <v>0</v>
      </c>
      <c r="H24" s="141">
        <v>0</v>
      </c>
      <c r="I24" s="141">
        <v>-10866.52</v>
      </c>
      <c r="J24" s="58">
        <v>0</v>
      </c>
    </row>
    <row r="25" spans="1:10" s="137" customFormat="1" x14ac:dyDescent="0.3">
      <c r="A25" s="63"/>
      <c r="B25" s="36" t="s">
        <v>352</v>
      </c>
      <c r="C25" s="36"/>
      <c r="D25" s="146" t="s">
        <v>59</v>
      </c>
      <c r="E25" s="291"/>
      <c r="F25" s="286"/>
      <c r="G25" s="141">
        <v>-1049772.95</v>
      </c>
      <c r="H25" s="141">
        <v>-6312961.6100000003</v>
      </c>
      <c r="I25" s="141">
        <v>-793298.76</v>
      </c>
      <c r="J25" s="318">
        <v>-2110608.13</v>
      </c>
    </row>
    <row r="26" spans="1:10" s="137" customFormat="1" x14ac:dyDescent="0.3">
      <c r="A26" s="63" t="s">
        <v>70</v>
      </c>
      <c r="B26" s="36" t="s">
        <v>251</v>
      </c>
      <c r="C26" s="36"/>
      <c r="D26" s="95"/>
      <c r="E26" s="225"/>
      <c r="F26" s="213">
        <f>SUM(F27:F28)</f>
        <v>78771110.269999996</v>
      </c>
      <c r="G26" s="213">
        <f t="shared" ref="G26" si="2">SUM(G27:G28)</f>
        <v>78392117.820000008</v>
      </c>
      <c r="H26" s="213">
        <f t="shared" ref="H26:J26" si="3">SUM(H27:H28)</f>
        <v>89306711.420000002</v>
      </c>
      <c r="I26" s="213">
        <f t="shared" si="3"/>
        <v>105350247.90000001</v>
      </c>
      <c r="J26" s="58">
        <f t="shared" si="3"/>
        <v>110648756.78999999</v>
      </c>
    </row>
    <row r="27" spans="1:10" s="137" customFormat="1" x14ac:dyDescent="0.3">
      <c r="A27" s="63"/>
      <c r="B27" s="61" t="s">
        <v>252</v>
      </c>
      <c r="D27" s="146" t="s">
        <v>58</v>
      </c>
      <c r="E27" s="159">
        <v>730</v>
      </c>
      <c r="F27" s="141">
        <v>79338929.950000003</v>
      </c>
      <c r="G27" s="141">
        <v>78933941.900000006</v>
      </c>
      <c r="H27" s="141">
        <v>89781259.230000004</v>
      </c>
      <c r="I27" s="141">
        <v>105697841.15000001</v>
      </c>
      <c r="J27" s="318">
        <v>110862123.34999999</v>
      </c>
    </row>
    <row r="28" spans="1:10" s="137" customFormat="1" x14ac:dyDescent="0.3">
      <c r="A28" s="63"/>
      <c r="B28" s="61" t="s">
        <v>253</v>
      </c>
      <c r="D28" s="146" t="s">
        <v>59</v>
      </c>
      <c r="E28" s="159">
        <v>649</v>
      </c>
      <c r="F28" s="141">
        <v>-567819.68000000005</v>
      </c>
      <c r="G28" s="141">
        <v>-541824.07999999996</v>
      </c>
      <c r="H28" s="141">
        <v>-474547.81</v>
      </c>
      <c r="I28" s="141">
        <v>-347593.25</v>
      </c>
      <c r="J28" s="318">
        <v>-213366.56</v>
      </c>
    </row>
    <row r="29" spans="1:10" s="137" customFormat="1" ht="6.75" customHeight="1" x14ac:dyDescent="0.3">
      <c r="A29" s="63"/>
      <c r="B29" s="36"/>
      <c r="C29" s="36"/>
      <c r="D29" s="95"/>
      <c r="E29" s="225"/>
      <c r="F29" s="182"/>
      <c r="G29" s="182"/>
      <c r="H29" s="182"/>
      <c r="I29" s="182"/>
      <c r="J29" s="321"/>
    </row>
    <row r="30" spans="1:10" s="137" customFormat="1" x14ac:dyDescent="0.3">
      <c r="A30" s="208"/>
      <c r="B30" s="350" t="s">
        <v>355</v>
      </c>
      <c r="C30" s="351"/>
      <c r="D30" s="352"/>
      <c r="E30" s="353" t="s">
        <v>374</v>
      </c>
      <c r="F30" s="218">
        <f>F8+F10+F11+F13+F14+F15+F18+F26</f>
        <v>22064242.39000003</v>
      </c>
      <c r="G30" s="218">
        <f>G8+G10+G11+G13+G14+G15+G18+G19+G23+G26</f>
        <v>22606306.470000029</v>
      </c>
      <c r="H30" s="218">
        <f>H8+H10+H11+H13+H14+H15+H18+H19+H23+H26</f>
        <v>-28339218.050000101</v>
      </c>
      <c r="I30" s="218">
        <f>I8+I10+I11+I13+I14+I15+I18+I19+I23+I26</f>
        <v>-34588323.960000008</v>
      </c>
      <c r="J30" s="90">
        <f>J8+J10+J11+J13+J14+J15+J18+J19+J23+J26</f>
        <v>-26018795.909999967</v>
      </c>
    </row>
    <row r="31" spans="1:10" s="137" customFormat="1" ht="6" customHeight="1" thickBot="1" x14ac:dyDescent="0.35">
      <c r="A31" s="197"/>
      <c r="B31" s="354"/>
      <c r="C31" s="354"/>
      <c r="D31" s="354"/>
      <c r="E31" s="355"/>
      <c r="F31" s="209"/>
      <c r="G31" s="209"/>
      <c r="H31" s="209"/>
      <c r="I31" s="209"/>
      <c r="J31" s="328"/>
    </row>
    <row r="32" spans="1:10" s="137" customFormat="1" ht="14.1" customHeight="1" thickTop="1" x14ac:dyDescent="0.3">
      <c r="A32" s="36"/>
      <c r="B32" s="356"/>
      <c r="C32" s="356"/>
      <c r="D32" s="356"/>
      <c r="E32" s="357"/>
      <c r="F32" s="216"/>
      <c r="G32" s="216"/>
      <c r="H32" s="216"/>
      <c r="I32" s="308"/>
      <c r="J32" s="58"/>
    </row>
    <row r="33" spans="1:10" x14ac:dyDescent="0.3">
      <c r="A33" s="178" t="s">
        <v>254</v>
      </c>
      <c r="B33" s="358"/>
      <c r="C33" s="358"/>
      <c r="D33" s="358"/>
      <c r="E33" s="358"/>
      <c r="F33" s="240"/>
      <c r="G33" s="240"/>
      <c r="H33" s="240"/>
      <c r="I33" s="240"/>
      <c r="J33" s="180"/>
    </row>
    <row r="34" spans="1:10" ht="6" customHeight="1" x14ac:dyDescent="0.3">
      <c r="A34" s="45"/>
      <c r="B34" s="359"/>
      <c r="C34" s="359"/>
      <c r="D34" s="359"/>
      <c r="E34" s="359"/>
      <c r="F34" s="241"/>
      <c r="G34" s="241"/>
      <c r="H34" s="241"/>
      <c r="I34" s="241"/>
      <c r="J34" s="321"/>
    </row>
    <row r="35" spans="1:10" s="137" customFormat="1" x14ac:dyDescent="0.3">
      <c r="A35" s="63" t="s">
        <v>72</v>
      </c>
      <c r="B35" s="356" t="s">
        <v>255</v>
      </c>
      <c r="C35" s="356"/>
      <c r="D35" s="360" t="s">
        <v>58</v>
      </c>
      <c r="E35" s="361">
        <v>75</v>
      </c>
      <c r="F35" s="204">
        <v>27660.13</v>
      </c>
      <c r="G35" s="204">
        <v>12263.17</v>
      </c>
      <c r="H35" s="204">
        <v>9624.06</v>
      </c>
      <c r="I35" s="204">
        <v>21566.17</v>
      </c>
      <c r="J35" s="323">
        <v>61697.58</v>
      </c>
    </row>
    <row r="36" spans="1:10" s="137" customFormat="1" x14ac:dyDescent="0.3">
      <c r="A36" s="63" t="s">
        <v>73</v>
      </c>
      <c r="B36" s="356" t="s">
        <v>256</v>
      </c>
      <c r="C36" s="356"/>
      <c r="D36" s="360" t="s">
        <v>100</v>
      </c>
      <c r="E36" s="362">
        <v>65</v>
      </c>
      <c r="F36" s="141">
        <v>-501128.49</v>
      </c>
      <c r="G36" s="141">
        <v>-584783.09</v>
      </c>
      <c r="H36" s="141">
        <v>-516629.3</v>
      </c>
      <c r="I36" s="141">
        <v>-605598.98</v>
      </c>
      <c r="J36" s="318">
        <v>-444485.25</v>
      </c>
    </row>
    <row r="37" spans="1:10" s="137" customFormat="1" x14ac:dyDescent="0.3">
      <c r="A37" s="63" t="s">
        <v>74</v>
      </c>
      <c r="B37" s="356" t="s">
        <v>356</v>
      </c>
      <c r="C37" s="356"/>
      <c r="D37" s="360" t="s">
        <v>58</v>
      </c>
      <c r="E37" s="362"/>
      <c r="F37" s="141"/>
      <c r="G37" s="141">
        <v>369318.04</v>
      </c>
      <c r="H37" s="141">
        <v>827574.4</v>
      </c>
      <c r="I37" s="141">
        <v>2044209.7</v>
      </c>
      <c r="J37" s="318">
        <v>2154486.5499999998</v>
      </c>
    </row>
    <row r="38" spans="1:10" s="137" customFormat="1" x14ac:dyDescent="0.3">
      <c r="A38" s="63" t="s">
        <v>75</v>
      </c>
      <c r="B38" s="356" t="s">
        <v>357</v>
      </c>
      <c r="C38" s="356"/>
      <c r="D38" s="360" t="s">
        <v>59</v>
      </c>
      <c r="E38" s="362"/>
      <c r="F38" s="141"/>
      <c r="G38" s="141">
        <v>-192317.62</v>
      </c>
      <c r="H38" s="141">
        <v>-71932.789999999994</v>
      </c>
      <c r="I38" s="141">
        <v>-47805.71</v>
      </c>
      <c r="J38" s="58">
        <v>0</v>
      </c>
    </row>
    <row r="39" spans="1:10" s="137" customFormat="1" ht="6.75" customHeight="1" thickBot="1" x14ac:dyDescent="0.35">
      <c r="A39" s="45"/>
      <c r="B39" s="356"/>
      <c r="C39" s="356"/>
      <c r="D39" s="360"/>
      <c r="E39" s="362"/>
      <c r="F39" s="152"/>
      <c r="G39" s="152"/>
      <c r="H39" s="152"/>
      <c r="I39" s="152"/>
      <c r="J39" s="328"/>
    </row>
    <row r="40" spans="1:10" s="137" customFormat="1" ht="14.4" thickTop="1" x14ac:dyDescent="0.3">
      <c r="A40" s="208"/>
      <c r="B40" s="350" t="s">
        <v>358</v>
      </c>
      <c r="C40" s="351"/>
      <c r="D40" s="352"/>
      <c r="E40" s="353" t="s">
        <v>375</v>
      </c>
      <c r="F40" s="196">
        <f>SUM(F35:F36)</f>
        <v>-473468.36</v>
      </c>
      <c r="G40" s="196">
        <f>SUM(G35:G38)</f>
        <v>-395519.49999999994</v>
      </c>
      <c r="H40" s="196">
        <f>SUM(H35:H38)</f>
        <v>248636.37000000005</v>
      </c>
      <c r="I40" s="196">
        <f>SUM(I35:I38)</f>
        <v>1412371.1800000002</v>
      </c>
      <c r="J40" s="329">
        <f>SUM(J35:J38)</f>
        <v>1771698.88</v>
      </c>
    </row>
    <row r="41" spans="1:10" s="137" customFormat="1" ht="6" customHeight="1" thickBot="1" x14ac:dyDescent="0.35">
      <c r="A41" s="197"/>
      <c r="B41" s="92"/>
      <c r="C41" s="92"/>
      <c r="D41" s="92"/>
      <c r="E41" s="239"/>
      <c r="F41" s="209"/>
      <c r="G41" s="209"/>
      <c r="H41" s="209"/>
      <c r="I41" s="209"/>
      <c r="J41" s="328"/>
    </row>
    <row r="42" spans="1:10" s="137" customFormat="1" ht="15" customHeight="1" thickTop="1" x14ac:dyDescent="0.3">
      <c r="A42" s="38"/>
      <c r="B42" s="111"/>
      <c r="C42" s="111"/>
      <c r="D42" s="111"/>
      <c r="E42" s="242"/>
      <c r="F42" s="126"/>
      <c r="G42" s="126"/>
      <c r="H42" s="126"/>
      <c r="I42" s="126"/>
      <c r="J42" s="58"/>
    </row>
    <row r="43" spans="1:10" x14ac:dyDescent="0.3">
      <c r="A43" s="178" t="s">
        <v>373</v>
      </c>
      <c r="B43" s="42"/>
      <c r="C43" s="42"/>
      <c r="D43" s="42"/>
      <c r="E43" s="42"/>
      <c r="F43" s="240"/>
      <c r="G43" s="240"/>
      <c r="H43" s="240"/>
      <c r="I43" s="240"/>
      <c r="J43" s="180"/>
    </row>
    <row r="44" spans="1:10" ht="4.5" customHeight="1" x14ac:dyDescent="0.3">
      <c r="A44" s="45"/>
      <c r="B44" s="46"/>
      <c r="C44" s="46"/>
      <c r="D44" s="46"/>
      <c r="E44" s="46"/>
      <c r="F44" s="241"/>
      <c r="G44" s="241"/>
      <c r="H44" s="241"/>
      <c r="I44" s="241"/>
      <c r="J44" s="321"/>
    </row>
    <row r="45" spans="1:10" s="137" customFormat="1" x14ac:dyDescent="0.3">
      <c r="A45" s="63" t="s">
        <v>72</v>
      </c>
      <c r="B45" s="36" t="s">
        <v>257</v>
      </c>
      <c r="C45" s="36"/>
      <c r="D45" s="36"/>
      <c r="E45" s="131"/>
      <c r="F45" s="213">
        <f>SUM(F46:F47)</f>
        <v>2087455.27</v>
      </c>
      <c r="G45" s="285"/>
      <c r="H45" s="285"/>
      <c r="I45" s="285"/>
      <c r="J45" s="330"/>
    </row>
    <row r="46" spans="1:10" s="137" customFormat="1" x14ac:dyDescent="0.3">
      <c r="A46" s="63"/>
      <c r="B46" s="106" t="s">
        <v>258</v>
      </c>
      <c r="D46" s="146" t="s">
        <v>58</v>
      </c>
      <c r="E46" s="159">
        <v>765</v>
      </c>
      <c r="F46" s="141">
        <v>3649.69</v>
      </c>
      <c r="G46" s="286"/>
      <c r="H46" s="286"/>
      <c r="I46" s="286"/>
      <c r="J46" s="331"/>
    </row>
    <row r="47" spans="1:10" s="137" customFormat="1" x14ac:dyDescent="0.3">
      <c r="A47" s="63"/>
      <c r="B47" s="106" t="s">
        <v>259</v>
      </c>
      <c r="D47" s="146" t="s">
        <v>58</v>
      </c>
      <c r="E47" s="225" t="s">
        <v>101</v>
      </c>
      <c r="F47" s="141">
        <v>2083805.58</v>
      </c>
      <c r="G47" s="286"/>
      <c r="H47" s="286"/>
      <c r="I47" s="286"/>
      <c r="J47" s="331"/>
    </row>
    <row r="48" spans="1:10" s="137" customFormat="1" x14ac:dyDescent="0.3">
      <c r="A48" s="63" t="s">
        <v>73</v>
      </c>
      <c r="B48" s="36" t="s">
        <v>260</v>
      </c>
      <c r="C48" s="36"/>
      <c r="D48" s="146" t="s">
        <v>59</v>
      </c>
      <c r="E48" s="159">
        <v>66</v>
      </c>
      <c r="F48" s="141">
        <v>-8272010.1699999999</v>
      </c>
      <c r="G48" s="286"/>
      <c r="H48" s="286"/>
      <c r="I48" s="286"/>
      <c r="J48" s="331"/>
    </row>
    <row r="49" spans="1:10" s="137" customFormat="1" ht="7.5" customHeight="1" x14ac:dyDescent="0.3">
      <c r="A49" s="63"/>
      <c r="B49" s="36"/>
      <c r="C49" s="36"/>
      <c r="D49" s="146"/>
      <c r="E49" s="159"/>
      <c r="F49" s="182"/>
      <c r="G49" s="287"/>
      <c r="H49" s="287"/>
      <c r="I49" s="287"/>
      <c r="J49" s="332"/>
    </row>
    <row r="50" spans="1:10" s="137" customFormat="1" x14ac:dyDescent="0.3">
      <c r="A50" s="208"/>
      <c r="B50" s="179" t="s">
        <v>261</v>
      </c>
      <c r="C50" s="89"/>
      <c r="D50" s="238"/>
      <c r="E50" s="44" t="s">
        <v>102</v>
      </c>
      <c r="F50" s="218">
        <f>F45+F48</f>
        <v>-6184554.9000000004</v>
      </c>
      <c r="G50" s="288"/>
      <c r="H50" s="288"/>
      <c r="I50" s="288"/>
      <c r="J50" s="333"/>
    </row>
    <row r="51" spans="1:10" s="137" customFormat="1" ht="6" customHeight="1" thickBot="1" x14ac:dyDescent="0.35">
      <c r="A51" s="160"/>
      <c r="B51" s="92"/>
      <c r="C51" s="92"/>
      <c r="D51" s="92"/>
      <c r="E51" s="239"/>
      <c r="F51" s="209"/>
      <c r="G51" s="289"/>
      <c r="H51" s="289"/>
      <c r="I51" s="289"/>
      <c r="J51" s="334"/>
    </row>
    <row r="52" spans="1:10" s="137" customFormat="1" ht="14.1" customHeight="1" thickTop="1" x14ac:dyDescent="0.3">
      <c r="A52" s="36"/>
      <c r="B52" s="111"/>
      <c r="C52" s="111"/>
      <c r="D52" s="111"/>
      <c r="E52" s="242"/>
      <c r="F52" s="126"/>
      <c r="G52" s="126"/>
      <c r="H52" s="126"/>
      <c r="I52" s="126"/>
      <c r="J52" s="58"/>
    </row>
    <row r="53" spans="1:10" x14ac:dyDescent="0.3">
      <c r="A53" s="178" t="s">
        <v>262</v>
      </c>
      <c r="B53" s="358"/>
      <c r="C53" s="358"/>
      <c r="D53" s="42"/>
      <c r="E53" s="42"/>
      <c r="F53" s="240"/>
      <c r="G53" s="240"/>
      <c r="H53" s="240"/>
      <c r="I53" s="240"/>
      <c r="J53" s="180"/>
    </row>
    <row r="54" spans="1:10" ht="3.75" customHeight="1" x14ac:dyDescent="0.3">
      <c r="A54" s="45"/>
      <c r="B54" s="359"/>
      <c r="C54" s="359"/>
      <c r="D54" s="46"/>
      <c r="E54" s="46"/>
      <c r="F54" s="241"/>
      <c r="G54" s="241"/>
      <c r="H54" s="241"/>
      <c r="I54" s="241"/>
      <c r="J54" s="321"/>
    </row>
    <row r="55" spans="1:10" ht="12.75" customHeight="1" x14ac:dyDescent="0.3">
      <c r="A55" s="243"/>
      <c r="B55" s="363" t="s">
        <v>355</v>
      </c>
      <c r="C55" s="356"/>
      <c r="D55" s="216"/>
      <c r="E55" s="131"/>
      <c r="F55" s="204">
        <f>F30</f>
        <v>22064242.39000003</v>
      </c>
      <c r="G55" s="205">
        <f t="shared" ref="G55:J55" si="4">G30</f>
        <v>22606306.470000029</v>
      </c>
      <c r="H55" s="205">
        <f t="shared" si="4"/>
        <v>-28339218.050000101</v>
      </c>
      <c r="I55" s="205">
        <f t="shared" si="4"/>
        <v>-34588323.960000008</v>
      </c>
      <c r="J55" s="58">
        <f t="shared" si="4"/>
        <v>-26018795.909999967</v>
      </c>
    </row>
    <row r="56" spans="1:10" ht="12.75" customHeight="1" x14ac:dyDescent="0.3">
      <c r="A56" s="243"/>
      <c r="B56" s="363" t="s">
        <v>358</v>
      </c>
      <c r="C56" s="356"/>
      <c r="D56" s="216"/>
      <c r="E56" s="225"/>
      <c r="F56" s="213">
        <f>F40</f>
        <v>-473468.36</v>
      </c>
      <c r="G56" s="214">
        <f t="shared" ref="G56:J56" si="5">G40</f>
        <v>-395519.49999999994</v>
      </c>
      <c r="H56" s="214">
        <f t="shared" si="5"/>
        <v>248636.37000000005</v>
      </c>
      <c r="I56" s="214">
        <f t="shared" si="5"/>
        <v>1412371.1800000002</v>
      </c>
      <c r="J56" s="58">
        <f t="shared" si="5"/>
        <v>1771698.88</v>
      </c>
    </row>
    <row r="57" spans="1:10" s="137" customFormat="1" x14ac:dyDescent="0.3">
      <c r="A57" s="243"/>
      <c r="B57" s="55" t="s">
        <v>261</v>
      </c>
      <c r="C57" s="36"/>
      <c r="D57" s="216"/>
      <c r="E57" s="225"/>
      <c r="F57" s="213">
        <f>F50</f>
        <v>-6184554.9000000004</v>
      </c>
      <c r="G57" s="285"/>
      <c r="H57" s="285"/>
      <c r="I57" s="285"/>
      <c r="J57" s="330"/>
    </row>
    <row r="58" spans="1:10" s="137" customFormat="1" ht="6" customHeight="1" x14ac:dyDescent="0.3">
      <c r="A58" s="45"/>
      <c r="B58" s="46"/>
      <c r="C58" s="46"/>
      <c r="D58" s="46"/>
      <c r="E58" s="109"/>
      <c r="F58" s="212"/>
      <c r="G58" s="290"/>
      <c r="H58" s="290"/>
      <c r="I58" s="290"/>
      <c r="J58" s="335"/>
    </row>
    <row r="59" spans="1:10" s="137" customFormat="1" x14ac:dyDescent="0.3">
      <c r="A59" s="244" t="s">
        <v>74</v>
      </c>
      <c r="B59" s="245" t="s">
        <v>263</v>
      </c>
      <c r="C59" s="246"/>
      <c r="D59" s="216"/>
      <c r="E59" s="225"/>
      <c r="F59" s="218">
        <f>SUM(F55:F57)</f>
        <v>15406219.130000031</v>
      </c>
      <c r="G59" s="218">
        <f t="shared" ref="G59:J59" si="6">SUM(G55:G57)</f>
        <v>22210786.970000029</v>
      </c>
      <c r="H59" s="218">
        <f t="shared" si="6"/>
        <v>-28090581.6800001</v>
      </c>
      <c r="I59" s="218">
        <f t="shared" si="6"/>
        <v>-33175952.780000009</v>
      </c>
      <c r="J59" s="281">
        <f t="shared" si="6"/>
        <v>-24247097.029999968</v>
      </c>
    </row>
    <row r="60" spans="1:10" s="137" customFormat="1" ht="13.95" customHeight="1" thickBot="1" x14ac:dyDescent="0.35">
      <c r="A60" s="160"/>
      <c r="B60" s="247" t="s">
        <v>335</v>
      </c>
      <c r="C60" s="248"/>
      <c r="D60" s="7" t="s">
        <v>292</v>
      </c>
      <c r="E60" s="249"/>
      <c r="F60" s="249"/>
      <c r="G60" s="249"/>
      <c r="H60" s="249"/>
      <c r="I60" s="249"/>
      <c r="J60" s="115"/>
    </row>
    <row r="61" spans="1:10" s="137" customFormat="1" ht="14.4" thickTop="1" x14ac:dyDescent="0.3">
      <c r="A61" s="36"/>
      <c r="B61" s="123"/>
      <c r="C61" s="36"/>
      <c r="D61" s="36"/>
      <c r="E61" s="95"/>
      <c r="F61" s="95"/>
      <c r="H61" s="95"/>
      <c r="I61" s="95"/>
      <c r="J61" s="36"/>
    </row>
    <row r="62" spans="1:10" s="36" customFormat="1" x14ac:dyDescent="0.3"/>
    <row r="63" spans="1:10" s="137" customFormat="1" ht="15" customHeight="1" x14ac:dyDescent="0.3">
      <c r="E63" s="250"/>
      <c r="H63" s="250"/>
      <c r="I63" s="250"/>
      <c r="J63" s="36"/>
    </row>
    <row r="64" spans="1:10" s="137" customFormat="1" ht="15" customHeight="1" x14ac:dyDescent="0.3">
      <c r="E64" s="250"/>
      <c r="H64" s="250"/>
      <c r="I64" s="250"/>
      <c r="J64" s="36"/>
    </row>
    <row r="65" spans="5:10" s="137" customFormat="1" x14ac:dyDescent="0.3">
      <c r="E65" s="250"/>
      <c r="H65" s="250"/>
      <c r="I65" s="250"/>
      <c r="J65" s="36"/>
    </row>
    <row r="66" spans="5:10" s="137" customFormat="1" x14ac:dyDescent="0.3">
      <c r="E66" s="250"/>
      <c r="H66" s="250"/>
      <c r="I66" s="250"/>
      <c r="J66" s="36"/>
    </row>
    <row r="67" spans="5:10" s="137" customFormat="1" x14ac:dyDescent="0.3">
      <c r="E67" s="250"/>
      <c r="H67" s="306"/>
      <c r="I67" s="306"/>
      <c r="J67" s="36"/>
    </row>
    <row r="68" spans="5:10" s="137" customFormat="1" x14ac:dyDescent="0.3">
      <c r="E68" s="250"/>
      <c r="H68" s="250"/>
      <c r="I68" s="250"/>
      <c r="J68" s="36"/>
    </row>
    <row r="69" spans="5:10" s="137" customFormat="1" x14ac:dyDescent="0.3">
      <c r="E69" s="250"/>
      <c r="H69" s="250"/>
      <c r="I69" s="250"/>
      <c r="J69" s="36"/>
    </row>
    <row r="70" spans="5:10" s="137" customFormat="1" x14ac:dyDescent="0.3">
      <c r="E70" s="250"/>
      <c r="H70" s="250"/>
      <c r="I70" s="250"/>
      <c r="J70" s="36"/>
    </row>
    <row r="71" spans="5:10" s="137" customFormat="1" x14ac:dyDescent="0.3">
      <c r="E71" s="250"/>
      <c r="H71" s="250"/>
      <c r="I71" s="250"/>
      <c r="J71" s="36"/>
    </row>
    <row r="72" spans="5:10" s="137" customFormat="1" x14ac:dyDescent="0.3">
      <c r="E72" s="250"/>
      <c r="H72" s="250"/>
      <c r="I72" s="250"/>
      <c r="J72" s="36"/>
    </row>
    <row r="73" spans="5:10" s="137" customFormat="1" x14ac:dyDescent="0.3">
      <c r="E73" s="250"/>
      <c r="H73" s="250"/>
      <c r="I73" s="250"/>
      <c r="J73" s="36"/>
    </row>
    <row r="74" spans="5:10" s="137" customFormat="1" x14ac:dyDescent="0.3">
      <c r="E74" s="250"/>
      <c r="H74" s="250"/>
      <c r="I74" s="250"/>
      <c r="J74" s="36"/>
    </row>
    <row r="75" spans="5:10" s="137" customFormat="1" x14ac:dyDescent="0.3">
      <c r="E75" s="250"/>
      <c r="H75" s="250"/>
      <c r="I75" s="250"/>
      <c r="J75" s="36"/>
    </row>
  </sheetData>
  <hyperlinks>
    <hyperlink ref="D60" location="'Ventilation par OA'!A158" display="Ventilation par OA" xr:uid="{00000000-0004-0000-0700-000000000000}"/>
    <hyperlink ref="D9" location="'Ventilation par OA'!A145" display="Ventilation par OA" xr:uid="{00000000-0004-0000-0700-000001000000}"/>
  </hyperlinks>
  <pageMargins left="0.59055118110236227" right="0.35433070866141736" top="0.78740157480314965" bottom="0.47244094488188981" header="0.51181102362204722" footer="0.15748031496062992"/>
  <pageSetup paperSize="9" scale="78" orientation="portrait" r:id="rId1"/>
  <headerFooter alignWithMargins="0">
    <oddFooter>&amp;R&amp;8&amp;Z&amp;F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L170"/>
  <sheetViews>
    <sheetView zoomScale="110" zoomScaleNormal="110" workbookViewId="0">
      <selection activeCell="B1" sqref="B1:B1048576"/>
    </sheetView>
  </sheetViews>
  <sheetFormatPr defaultColWidth="8.88671875" defaultRowHeight="14.4" x14ac:dyDescent="0.3"/>
  <cols>
    <col min="1" max="1" width="6.6640625" customWidth="1"/>
    <col min="2" max="6" width="21.6640625" customWidth="1"/>
    <col min="7" max="7" width="5.5546875" customWidth="1"/>
    <col min="8" max="8" width="13.6640625" bestFit="1" customWidth="1"/>
  </cols>
  <sheetData>
    <row r="1" spans="1:5" ht="18" x14ac:dyDescent="0.35">
      <c r="A1" s="251" t="s">
        <v>336</v>
      </c>
    </row>
    <row r="2" spans="1:5" ht="15.6" x14ac:dyDescent="0.3">
      <c r="A2" s="252">
        <v>100</v>
      </c>
      <c r="B2" s="34" t="s">
        <v>311</v>
      </c>
    </row>
    <row r="3" spans="1:5" ht="15.6" x14ac:dyDescent="0.3">
      <c r="A3" s="252">
        <v>200</v>
      </c>
      <c r="B3" s="34" t="s">
        <v>312</v>
      </c>
    </row>
    <row r="4" spans="1:5" ht="15.6" x14ac:dyDescent="0.3">
      <c r="A4" s="252">
        <v>300</v>
      </c>
      <c r="B4" s="34" t="s">
        <v>313</v>
      </c>
    </row>
    <row r="5" spans="1:5" ht="15.6" x14ac:dyDescent="0.3">
      <c r="A5" s="252">
        <v>400</v>
      </c>
      <c r="B5" s="34" t="s">
        <v>314</v>
      </c>
    </row>
    <row r="6" spans="1:5" ht="15.6" x14ac:dyDescent="0.3">
      <c r="A6" s="252">
        <v>500</v>
      </c>
      <c r="B6" s="34" t="s">
        <v>315</v>
      </c>
    </row>
    <row r="7" spans="1:5" ht="15.6" x14ac:dyDescent="0.3">
      <c r="A7" s="252">
        <v>600</v>
      </c>
      <c r="B7" s="34" t="s">
        <v>316</v>
      </c>
    </row>
    <row r="8" spans="1:5" ht="15.6" x14ac:dyDescent="0.3">
      <c r="A8" s="252">
        <v>900</v>
      </c>
      <c r="B8" s="34" t="s">
        <v>317</v>
      </c>
    </row>
    <row r="9" spans="1:5" x14ac:dyDescent="0.3">
      <c r="A9" s="253"/>
    </row>
    <row r="11" spans="1:5" ht="21" x14ac:dyDescent="0.4">
      <c r="A11" s="254" t="s">
        <v>291</v>
      </c>
      <c r="B11" s="255"/>
      <c r="C11" s="255"/>
      <c r="D11" s="255"/>
      <c r="E11" s="255"/>
    </row>
    <row r="12" spans="1:5" ht="10.199999999999999" customHeight="1" x14ac:dyDescent="0.3">
      <c r="A12" s="256"/>
    </row>
    <row r="13" spans="1:5" s="257" customFormat="1" ht="18" x14ac:dyDescent="0.35">
      <c r="A13" s="251" t="s">
        <v>340</v>
      </c>
    </row>
    <row r="14" spans="1:5" ht="8.4" customHeight="1" x14ac:dyDescent="0.3">
      <c r="A14" s="256"/>
    </row>
    <row r="15" spans="1:5" s="34" customFormat="1" ht="15.6" x14ac:dyDescent="0.3">
      <c r="A15" s="33" t="s">
        <v>327</v>
      </c>
    </row>
    <row r="17" spans="1:7" x14ac:dyDescent="0.3">
      <c r="A17" s="258" t="s">
        <v>331</v>
      </c>
      <c r="B17" s="258">
        <v>2014</v>
      </c>
      <c r="C17" s="258">
        <v>2015</v>
      </c>
      <c r="D17" s="258">
        <v>2016</v>
      </c>
      <c r="E17" s="258">
        <v>2017</v>
      </c>
      <c r="F17" s="258">
        <v>2018</v>
      </c>
    </row>
    <row r="18" spans="1:7" x14ac:dyDescent="0.3">
      <c r="A18" s="259">
        <v>100</v>
      </c>
      <c r="B18" s="260">
        <v>342774433.69</v>
      </c>
      <c r="C18" s="260">
        <v>312960647.07999998</v>
      </c>
      <c r="D18" s="260">
        <v>297364650.52999997</v>
      </c>
      <c r="E18" s="260">
        <v>296953370.19</v>
      </c>
      <c r="F18" s="269">
        <v>303523717.81</v>
      </c>
    </row>
    <row r="19" spans="1:7" x14ac:dyDescent="0.3">
      <c r="A19" s="261">
        <v>200</v>
      </c>
      <c r="B19" s="262">
        <v>41938293.140000001</v>
      </c>
      <c r="C19" s="262">
        <v>42066547.369999997</v>
      </c>
      <c r="D19" s="262">
        <v>43057171.960000001</v>
      </c>
      <c r="E19" s="262">
        <v>46699449.659999996</v>
      </c>
      <c r="F19" s="270">
        <v>52012274.869999997</v>
      </c>
    </row>
    <row r="20" spans="1:7" x14ac:dyDescent="0.3">
      <c r="A20" s="261">
        <v>300</v>
      </c>
      <c r="B20" s="262">
        <v>220403428.5</v>
      </c>
      <c r="C20" s="262">
        <v>192059476.66999999</v>
      </c>
      <c r="D20" s="262">
        <v>174971282.18000001</v>
      </c>
      <c r="E20" s="262">
        <v>169932708.80000001</v>
      </c>
      <c r="F20" s="270">
        <v>175532409.34</v>
      </c>
    </row>
    <row r="21" spans="1:7" x14ac:dyDescent="0.3">
      <c r="A21" s="261">
        <v>400</v>
      </c>
      <c r="B21" s="262">
        <v>44531968.579999998</v>
      </c>
      <c r="C21" s="262">
        <v>38736346.859999999</v>
      </c>
      <c r="D21" s="262">
        <v>33736391.539999999</v>
      </c>
      <c r="E21" s="262">
        <v>30795738.329999998</v>
      </c>
      <c r="F21" s="270">
        <v>29864510.940000001</v>
      </c>
    </row>
    <row r="22" spans="1:7" x14ac:dyDescent="0.3">
      <c r="A22" s="261">
        <v>500</v>
      </c>
      <c r="B22" s="262">
        <v>87501835.590000004</v>
      </c>
      <c r="C22" s="262">
        <v>77334649.569999993</v>
      </c>
      <c r="D22" s="262">
        <v>72977611.469999999</v>
      </c>
      <c r="E22" s="262">
        <v>74188057.340000004</v>
      </c>
      <c r="F22" s="270">
        <v>78793600.799999997</v>
      </c>
    </row>
    <row r="23" spans="1:7" x14ac:dyDescent="0.3">
      <c r="A23" s="261">
        <v>600</v>
      </c>
      <c r="B23" s="262">
        <v>17192974.57</v>
      </c>
      <c r="C23" s="262">
        <v>17256391.93</v>
      </c>
      <c r="D23" s="262">
        <v>18439071.109999999</v>
      </c>
      <c r="E23" s="262">
        <v>20412483.359999999</v>
      </c>
      <c r="F23" s="270">
        <v>23116839.43</v>
      </c>
    </row>
    <row r="24" spans="1:7" x14ac:dyDescent="0.3">
      <c r="A24" s="263">
        <v>900</v>
      </c>
      <c r="B24" s="264">
        <v>9890757.5399999991</v>
      </c>
      <c r="C24" s="264">
        <v>10978488.880000001</v>
      </c>
      <c r="D24" s="264">
        <v>12899327.779999999</v>
      </c>
      <c r="E24" s="264">
        <v>15613057.01</v>
      </c>
      <c r="F24" s="336">
        <v>18820547.039999999</v>
      </c>
    </row>
    <row r="25" spans="1:7" x14ac:dyDescent="0.3">
      <c r="A25" s="258" t="s">
        <v>332</v>
      </c>
      <c r="B25" s="265">
        <f t="shared" ref="B25" si="0">SUM(B18:B24)</f>
        <v>764233691.61000001</v>
      </c>
      <c r="C25" s="265">
        <f>SUM(C18:C24)</f>
        <v>691392548.3599999</v>
      </c>
      <c r="D25" s="265">
        <f>SUM(D18:D24)</f>
        <v>653445506.56999993</v>
      </c>
      <c r="E25" s="265">
        <f>SUM(E18:E24)</f>
        <v>654594864.69000006</v>
      </c>
      <c r="F25" s="337">
        <f>SUM(F18:F24)</f>
        <v>681663900.2299999</v>
      </c>
    </row>
    <row r="27" spans="1:7" s="257" customFormat="1" ht="18" x14ac:dyDescent="0.35">
      <c r="A27" s="251" t="s">
        <v>333</v>
      </c>
      <c r="G27"/>
    </row>
    <row r="28" spans="1:7" ht="7.2" customHeight="1" x14ac:dyDescent="0.3">
      <c r="A28" s="266"/>
    </row>
    <row r="29" spans="1:7" s="34" customFormat="1" ht="15.6" x14ac:dyDescent="0.3">
      <c r="A29" s="33" t="s">
        <v>326</v>
      </c>
      <c r="D29" s="347"/>
      <c r="E29" s="347"/>
      <c r="F29" s="347"/>
      <c r="G29" s="347"/>
    </row>
    <row r="30" spans="1:7" x14ac:dyDescent="0.3">
      <c r="A30" s="266"/>
    </row>
    <row r="31" spans="1:7" x14ac:dyDescent="0.3">
      <c r="A31" s="267" t="s">
        <v>154</v>
      </c>
      <c r="B31" s="267"/>
      <c r="G31" s="267"/>
    </row>
    <row r="32" spans="1:7" x14ac:dyDescent="0.3">
      <c r="A32" s="266"/>
    </row>
    <row r="33" spans="1:6" x14ac:dyDescent="0.3">
      <c r="A33" s="268" t="s">
        <v>318</v>
      </c>
    </row>
    <row r="35" spans="1:6" x14ac:dyDescent="0.3">
      <c r="A35" s="258" t="s">
        <v>331</v>
      </c>
      <c r="B35" s="258">
        <v>2014</v>
      </c>
      <c r="C35" s="258">
        <v>2015</v>
      </c>
      <c r="D35" s="258">
        <v>2016</v>
      </c>
      <c r="E35" s="258">
        <v>2017</v>
      </c>
      <c r="F35" s="258">
        <v>2018</v>
      </c>
    </row>
    <row r="36" spans="1:6" x14ac:dyDescent="0.3">
      <c r="A36" s="259">
        <v>100</v>
      </c>
      <c r="B36" s="260">
        <v>605087955.63999999</v>
      </c>
      <c r="C36" s="260">
        <v>628919552.17999995</v>
      </c>
      <c r="D36" s="260">
        <v>637917308.22000003</v>
      </c>
      <c r="E36" s="260">
        <v>638992499.21000004</v>
      </c>
      <c r="F36" s="269">
        <v>678249552.02999997</v>
      </c>
    </row>
    <row r="37" spans="1:6" x14ac:dyDescent="0.3">
      <c r="A37" s="261">
        <v>200</v>
      </c>
      <c r="B37" s="262">
        <v>78638735.599999994</v>
      </c>
      <c r="C37" s="262">
        <v>80033405.25</v>
      </c>
      <c r="D37" s="262">
        <v>79298546.629999995</v>
      </c>
      <c r="E37" s="262">
        <v>82539098.159999996</v>
      </c>
      <c r="F37" s="270">
        <v>89342881.540000007</v>
      </c>
    </row>
    <row r="38" spans="1:6" x14ac:dyDescent="0.3">
      <c r="A38" s="261">
        <v>300</v>
      </c>
      <c r="B38" s="262">
        <v>636288566.50999999</v>
      </c>
      <c r="C38" s="262">
        <v>631567679.49000001</v>
      </c>
      <c r="D38" s="262">
        <v>598842464.79999995</v>
      </c>
      <c r="E38" s="262">
        <v>605973176.44000006</v>
      </c>
      <c r="F38" s="270">
        <v>636548351.99000001</v>
      </c>
    </row>
    <row r="39" spans="1:6" x14ac:dyDescent="0.3">
      <c r="A39" s="261">
        <v>400</v>
      </c>
      <c r="B39" s="262">
        <v>92333929.709999993</v>
      </c>
      <c r="C39" s="262">
        <v>90801049.989999995</v>
      </c>
      <c r="D39" s="262">
        <v>86295895.040000007</v>
      </c>
      <c r="E39" s="262">
        <v>86049890.200000003</v>
      </c>
      <c r="F39" s="270">
        <v>89633788.280000001</v>
      </c>
    </row>
    <row r="40" spans="1:6" x14ac:dyDescent="0.3">
      <c r="A40" s="261">
        <v>500</v>
      </c>
      <c r="B40" s="262">
        <v>272870513.29000002</v>
      </c>
      <c r="C40" s="262">
        <v>281387466.22000003</v>
      </c>
      <c r="D40" s="262">
        <v>280335209.04000002</v>
      </c>
      <c r="E40" s="262">
        <v>287084631.88</v>
      </c>
      <c r="F40" s="270">
        <v>309993391.70999998</v>
      </c>
    </row>
    <row r="41" spans="1:6" x14ac:dyDescent="0.3">
      <c r="A41" s="263">
        <v>600</v>
      </c>
      <c r="B41" s="264">
        <v>10762418.119999999</v>
      </c>
      <c r="C41" s="264">
        <v>11363042.380000001</v>
      </c>
      <c r="D41" s="264">
        <v>10890175.65</v>
      </c>
      <c r="E41" s="264">
        <v>11670342.09</v>
      </c>
      <c r="F41" s="336">
        <v>12489135.09</v>
      </c>
    </row>
    <row r="42" spans="1:6" x14ac:dyDescent="0.3">
      <c r="A42" s="258" t="s">
        <v>332</v>
      </c>
      <c r="B42" s="265">
        <f t="shared" ref="B42:D42" si="1">SUM(B36:B41)</f>
        <v>1695982118.8699999</v>
      </c>
      <c r="C42" s="265">
        <f t="shared" si="1"/>
        <v>1724072195.5100002</v>
      </c>
      <c r="D42" s="265">
        <f t="shared" si="1"/>
        <v>1693579599.3800001</v>
      </c>
      <c r="E42" s="265">
        <f>SUM(E36:E41)</f>
        <v>1712309637.9799998</v>
      </c>
      <c r="F42" s="265">
        <f>SUM(F36:F41)</f>
        <v>1816257100.6399999</v>
      </c>
    </row>
    <row r="44" spans="1:6" x14ac:dyDescent="0.3">
      <c r="A44" s="266" t="s">
        <v>319</v>
      </c>
    </row>
    <row r="46" spans="1:6" x14ac:dyDescent="0.3">
      <c r="A46" s="258" t="s">
        <v>331</v>
      </c>
      <c r="B46" s="258">
        <v>2014</v>
      </c>
      <c r="C46" s="258">
        <v>2015</v>
      </c>
      <c r="D46" s="258">
        <v>2016</v>
      </c>
      <c r="E46" s="258">
        <v>2017</v>
      </c>
      <c r="F46" s="258">
        <v>2018</v>
      </c>
    </row>
    <row r="47" spans="1:6" x14ac:dyDescent="0.3">
      <c r="A47" s="259">
        <v>100</v>
      </c>
      <c r="B47" s="269">
        <v>277800955.60000002</v>
      </c>
      <c r="C47" s="269">
        <v>269894232.13999999</v>
      </c>
      <c r="D47" s="269">
        <v>271207213.94</v>
      </c>
      <c r="E47" s="269">
        <v>264068624.06</v>
      </c>
      <c r="F47" s="269">
        <v>266473882.65000001</v>
      </c>
    </row>
    <row r="48" spans="1:6" x14ac:dyDescent="0.3">
      <c r="A48" s="261">
        <v>200</v>
      </c>
      <c r="B48" s="270">
        <v>27322064.390000001</v>
      </c>
      <c r="C48" s="270">
        <v>26342120.359999999</v>
      </c>
      <c r="D48" s="270">
        <v>28041482.18</v>
      </c>
      <c r="E48" s="270">
        <v>27555542.84</v>
      </c>
      <c r="F48" s="270">
        <v>27785459.780000001</v>
      </c>
    </row>
    <row r="49" spans="1:6" x14ac:dyDescent="0.3">
      <c r="A49" s="261">
        <v>300</v>
      </c>
      <c r="B49" s="270">
        <v>178879213.59999999</v>
      </c>
      <c r="C49" s="270">
        <v>174329420.19999999</v>
      </c>
      <c r="D49" s="270">
        <v>175353215.19999999</v>
      </c>
      <c r="E49" s="270">
        <v>172760592.77000001</v>
      </c>
      <c r="F49" s="270">
        <v>176288559.24000001</v>
      </c>
    </row>
    <row r="50" spans="1:6" x14ac:dyDescent="0.3">
      <c r="A50" s="261">
        <v>400</v>
      </c>
      <c r="B50" s="270">
        <v>27527538.77</v>
      </c>
      <c r="C50" s="270">
        <v>28012347.16</v>
      </c>
      <c r="D50" s="270">
        <v>27533482</v>
      </c>
      <c r="E50" s="270">
        <v>27086867.079999998</v>
      </c>
      <c r="F50" s="270">
        <v>27323164.23</v>
      </c>
    </row>
    <row r="51" spans="1:6" x14ac:dyDescent="0.3">
      <c r="A51" s="261">
        <v>500</v>
      </c>
      <c r="B51" s="270">
        <v>121146540.62</v>
      </c>
      <c r="C51" s="270">
        <v>119200870.63</v>
      </c>
      <c r="D51" s="270">
        <v>122332624.17</v>
      </c>
      <c r="E51" s="270">
        <v>124553468.12</v>
      </c>
      <c r="F51" s="270">
        <v>126366507.56</v>
      </c>
    </row>
    <row r="52" spans="1:6" x14ac:dyDescent="0.3">
      <c r="A52" s="263">
        <v>600</v>
      </c>
      <c r="B52" s="270">
        <v>3209579.48</v>
      </c>
      <c r="C52" s="270">
        <v>3179589.32</v>
      </c>
      <c r="D52" s="270">
        <v>3362408.73</v>
      </c>
      <c r="E52" s="270">
        <v>3487202.25</v>
      </c>
      <c r="F52" s="336">
        <v>3720968.89</v>
      </c>
    </row>
    <row r="53" spans="1:6" x14ac:dyDescent="0.3">
      <c r="A53" s="258" t="s">
        <v>332</v>
      </c>
      <c r="B53" s="265">
        <f t="shared" ref="B53:F53" si="2">SUM(B47:B52)</f>
        <v>635885892.46000004</v>
      </c>
      <c r="C53" s="265">
        <f t="shared" si="2"/>
        <v>620958579.81000006</v>
      </c>
      <c r="D53" s="265">
        <f t="shared" si="2"/>
        <v>627830426.22000003</v>
      </c>
      <c r="E53" s="265">
        <f t="shared" si="2"/>
        <v>619512297.11999989</v>
      </c>
      <c r="F53" s="265">
        <f t="shared" si="2"/>
        <v>627958542.35000002</v>
      </c>
    </row>
    <row r="55" spans="1:6" x14ac:dyDescent="0.3">
      <c r="A55" s="266" t="s">
        <v>320</v>
      </c>
    </row>
    <row r="57" spans="1:6" x14ac:dyDescent="0.3">
      <c r="A57" s="258" t="s">
        <v>331</v>
      </c>
      <c r="B57" s="258">
        <v>2014</v>
      </c>
      <c r="C57" s="258">
        <v>2015</v>
      </c>
      <c r="D57" s="258">
        <v>2016</v>
      </c>
      <c r="E57" s="258">
        <v>2017</v>
      </c>
      <c r="F57" s="258">
        <v>2018</v>
      </c>
    </row>
    <row r="58" spans="1:6" x14ac:dyDescent="0.3">
      <c r="A58" s="259">
        <v>100</v>
      </c>
      <c r="B58" s="270">
        <v>1525515744.0699999</v>
      </c>
      <c r="C58" s="270">
        <v>1644380821.1900001</v>
      </c>
      <c r="D58" s="270">
        <v>1773217419.4200001</v>
      </c>
      <c r="E58" s="270">
        <v>1874691442.9200001</v>
      </c>
      <c r="F58" s="269">
        <v>2009346009.52</v>
      </c>
    </row>
    <row r="59" spans="1:6" x14ac:dyDescent="0.3">
      <c r="A59" s="261">
        <v>200</v>
      </c>
      <c r="B59" s="262">
        <v>200370133.59</v>
      </c>
      <c r="C59" s="262">
        <v>221576699.97</v>
      </c>
      <c r="D59" s="262">
        <v>245677269.71000001</v>
      </c>
      <c r="E59" s="262">
        <v>266088781.05000001</v>
      </c>
      <c r="F59" s="270">
        <v>293444471.14999998</v>
      </c>
    </row>
    <row r="60" spans="1:6" x14ac:dyDescent="0.3">
      <c r="A60" s="261">
        <v>300</v>
      </c>
      <c r="B60" s="262">
        <v>1625541994.9000001</v>
      </c>
      <c r="C60" s="262">
        <v>1778718394.72</v>
      </c>
      <c r="D60" s="262">
        <v>1933977829.5899999</v>
      </c>
      <c r="E60" s="262">
        <v>2075919584.8199999</v>
      </c>
      <c r="F60" s="270">
        <v>2246577809.54</v>
      </c>
    </row>
    <row r="61" spans="1:6" x14ac:dyDescent="0.3">
      <c r="A61" s="261">
        <v>400</v>
      </c>
      <c r="B61" s="262">
        <v>269400030.01999998</v>
      </c>
      <c r="C61" s="262">
        <v>282786888.10000002</v>
      </c>
      <c r="D61" s="262">
        <v>298727797.25999999</v>
      </c>
      <c r="E61" s="262">
        <v>308395628.69</v>
      </c>
      <c r="F61" s="270">
        <v>321043382.35000002</v>
      </c>
    </row>
    <row r="62" spans="1:6" x14ac:dyDescent="0.3">
      <c r="A62" s="261">
        <v>500</v>
      </c>
      <c r="B62" s="262">
        <v>665182981.67999995</v>
      </c>
      <c r="C62" s="262">
        <v>733232850.27999997</v>
      </c>
      <c r="D62" s="262">
        <v>803149513.35000002</v>
      </c>
      <c r="E62" s="262">
        <v>861672995.84000003</v>
      </c>
      <c r="F62" s="270">
        <v>935287643.09000003</v>
      </c>
    </row>
    <row r="63" spans="1:6" x14ac:dyDescent="0.3">
      <c r="A63" s="263">
        <v>600</v>
      </c>
      <c r="B63" s="270">
        <v>25840888.82</v>
      </c>
      <c r="C63" s="270">
        <v>27620966.109999999</v>
      </c>
      <c r="D63" s="270">
        <v>27211132.710000001</v>
      </c>
      <c r="E63" s="270">
        <v>32580733.120000001</v>
      </c>
      <c r="F63" s="336">
        <v>35614578.82</v>
      </c>
    </row>
    <row r="64" spans="1:6" x14ac:dyDescent="0.3">
      <c r="A64" s="258" t="s">
        <v>332</v>
      </c>
      <c r="B64" s="265">
        <f t="shared" ref="B64:F64" si="3">SUM(B58:B63)</f>
        <v>4311851773.0799999</v>
      </c>
      <c r="C64" s="265">
        <f t="shared" si="3"/>
        <v>4688316620.3699999</v>
      </c>
      <c r="D64" s="265">
        <f t="shared" si="3"/>
        <v>5081960962.0400009</v>
      </c>
      <c r="E64" s="265">
        <f t="shared" si="3"/>
        <v>5419349166.4399996</v>
      </c>
      <c r="F64" s="265">
        <f t="shared" si="3"/>
        <v>5841313894.4700003</v>
      </c>
    </row>
    <row r="66" spans="1:7" x14ac:dyDescent="0.3">
      <c r="A66" s="267" t="s">
        <v>264</v>
      </c>
      <c r="G66" s="271"/>
    </row>
    <row r="68" spans="1:7" x14ac:dyDescent="0.3">
      <c r="A68" s="268" t="s">
        <v>318</v>
      </c>
    </row>
    <row r="70" spans="1:7" x14ac:dyDescent="0.3">
      <c r="A70" s="258" t="s">
        <v>331</v>
      </c>
      <c r="B70" s="258">
        <v>2014</v>
      </c>
      <c r="C70" s="258">
        <v>2015</v>
      </c>
      <c r="D70" s="258">
        <v>2016</v>
      </c>
      <c r="E70" s="258">
        <v>2017</v>
      </c>
      <c r="F70" s="258">
        <v>2018</v>
      </c>
    </row>
    <row r="71" spans="1:7" x14ac:dyDescent="0.3">
      <c r="A71" s="259">
        <v>100</v>
      </c>
      <c r="B71" s="270">
        <v>36415964.32</v>
      </c>
      <c r="C71" s="270">
        <v>37524102.340000004</v>
      </c>
      <c r="D71" s="270">
        <v>35593970.68</v>
      </c>
      <c r="E71" s="270">
        <v>35637889.700000003</v>
      </c>
      <c r="F71" s="269">
        <v>43780288.200000003</v>
      </c>
    </row>
    <row r="72" spans="1:7" x14ac:dyDescent="0.3">
      <c r="A72" s="261">
        <v>200</v>
      </c>
      <c r="B72" s="262">
        <v>4417984.34</v>
      </c>
      <c r="C72" s="262">
        <v>4446503.8099999996</v>
      </c>
      <c r="D72" s="262">
        <v>4294138.9000000004</v>
      </c>
      <c r="E72" s="262">
        <v>4703163.5999999996</v>
      </c>
      <c r="F72" s="270">
        <v>5871325.6500000004</v>
      </c>
    </row>
    <row r="73" spans="1:7" x14ac:dyDescent="0.3">
      <c r="A73" s="261">
        <v>300</v>
      </c>
      <c r="B73" s="262">
        <v>15804890.960000001</v>
      </c>
      <c r="C73" s="262">
        <v>16498103.84</v>
      </c>
      <c r="D73" s="262">
        <v>16538388.66</v>
      </c>
      <c r="E73" s="262">
        <v>17200150.739999998</v>
      </c>
      <c r="F73" s="270">
        <v>21776827.559999999</v>
      </c>
    </row>
    <row r="74" spans="1:7" x14ac:dyDescent="0.3">
      <c r="A74" s="261">
        <v>400</v>
      </c>
      <c r="B74" s="262">
        <v>5862767.7699999996</v>
      </c>
      <c r="C74" s="262">
        <v>6025644.29</v>
      </c>
      <c r="D74" s="262">
        <v>6206930.8600000003</v>
      </c>
      <c r="E74" s="262">
        <v>5870081.8399999999</v>
      </c>
      <c r="F74" s="270">
        <v>6584014.4000000004</v>
      </c>
    </row>
    <row r="75" spans="1:7" x14ac:dyDescent="0.3">
      <c r="A75" s="261">
        <v>500</v>
      </c>
      <c r="B75" s="262">
        <v>21570274.760000002</v>
      </c>
      <c r="C75" s="262">
        <v>22090015.170000002</v>
      </c>
      <c r="D75" s="262">
        <v>22793745.399999999</v>
      </c>
      <c r="E75" s="262">
        <v>22753442.350000001</v>
      </c>
      <c r="F75" s="270">
        <v>27262842</v>
      </c>
    </row>
    <row r="76" spans="1:7" x14ac:dyDescent="0.3">
      <c r="A76" s="263">
        <v>600</v>
      </c>
      <c r="B76" s="270">
        <v>252342.46</v>
      </c>
      <c r="C76" s="270">
        <v>357061.37</v>
      </c>
      <c r="D76" s="270">
        <v>364545.29</v>
      </c>
      <c r="E76" s="270">
        <v>356330.42</v>
      </c>
      <c r="F76" s="336">
        <v>452126.95</v>
      </c>
    </row>
    <row r="77" spans="1:7" x14ac:dyDescent="0.3">
      <c r="A77" s="258" t="s">
        <v>332</v>
      </c>
      <c r="B77" s="265">
        <f t="shared" ref="B77:F77" si="4">SUM(B71:B76)</f>
        <v>84324224.609999999</v>
      </c>
      <c r="C77" s="265">
        <f t="shared" si="4"/>
        <v>86941430.820000023</v>
      </c>
      <c r="D77" s="265">
        <f t="shared" si="4"/>
        <v>85791719.790000007</v>
      </c>
      <c r="E77" s="265">
        <f t="shared" si="4"/>
        <v>86521058.650000021</v>
      </c>
      <c r="F77" s="265">
        <f t="shared" si="4"/>
        <v>105727424.76000001</v>
      </c>
    </row>
    <row r="78" spans="1:7" x14ac:dyDescent="0.3">
      <c r="A78" s="272"/>
      <c r="B78" s="273"/>
      <c r="C78" s="273"/>
      <c r="D78" s="273"/>
      <c r="E78" s="273"/>
      <c r="F78" s="273"/>
    </row>
    <row r="79" spans="1:7" x14ac:dyDescent="0.3">
      <c r="A79" s="266" t="s">
        <v>319</v>
      </c>
    </row>
    <row r="81" spans="1:6" x14ac:dyDescent="0.3">
      <c r="A81" s="258" t="s">
        <v>331</v>
      </c>
      <c r="B81" s="258">
        <v>2014</v>
      </c>
      <c r="C81" s="258">
        <v>2015</v>
      </c>
      <c r="D81" s="258">
        <v>2016</v>
      </c>
      <c r="E81" s="258">
        <v>2017</v>
      </c>
      <c r="F81" s="258">
        <v>2018</v>
      </c>
    </row>
    <row r="82" spans="1:6" x14ac:dyDescent="0.3">
      <c r="A82" s="259">
        <v>100</v>
      </c>
      <c r="B82" s="270">
        <v>8459934.3100000005</v>
      </c>
      <c r="C82" s="270">
        <v>9002960.25</v>
      </c>
      <c r="D82" s="270">
        <v>9854240.7200000007</v>
      </c>
      <c r="E82" s="270">
        <v>12858420.550000001</v>
      </c>
      <c r="F82" s="269">
        <v>15017745.26</v>
      </c>
    </row>
    <row r="83" spans="1:6" x14ac:dyDescent="0.3">
      <c r="A83" s="261">
        <v>200</v>
      </c>
      <c r="B83" s="262">
        <v>836500.92</v>
      </c>
      <c r="C83" s="262">
        <v>914818.73</v>
      </c>
      <c r="D83" s="262">
        <v>970208.5</v>
      </c>
      <c r="E83" s="262">
        <v>1595002.54</v>
      </c>
      <c r="F83" s="270">
        <v>1738243.93</v>
      </c>
    </row>
    <row r="84" spans="1:6" x14ac:dyDescent="0.3">
      <c r="A84" s="261">
        <v>300</v>
      </c>
      <c r="B84" s="262">
        <v>2880751.62</v>
      </c>
      <c r="C84" s="262">
        <v>2968363.56</v>
      </c>
      <c r="D84" s="262">
        <v>3255317.74</v>
      </c>
      <c r="E84" s="262">
        <v>4626003.42</v>
      </c>
      <c r="F84" s="270">
        <v>5750423.1299999999</v>
      </c>
    </row>
    <row r="85" spans="1:6" x14ac:dyDescent="0.3">
      <c r="A85" s="261">
        <v>400</v>
      </c>
      <c r="B85" s="262">
        <v>957299.35</v>
      </c>
      <c r="C85" s="262">
        <v>1016379.12</v>
      </c>
      <c r="D85" s="262">
        <v>1045901.66</v>
      </c>
      <c r="E85" s="262">
        <v>1549812.67</v>
      </c>
      <c r="F85" s="270">
        <v>1613385.26</v>
      </c>
    </row>
    <row r="86" spans="1:6" x14ac:dyDescent="0.3">
      <c r="A86" s="261">
        <v>500</v>
      </c>
      <c r="B86" s="262">
        <v>5544586.4100000001</v>
      </c>
      <c r="C86" s="262">
        <v>5672823.3200000003</v>
      </c>
      <c r="D86" s="262">
        <v>6244574.8200000003</v>
      </c>
      <c r="E86" s="262">
        <v>9024947.1899999995</v>
      </c>
      <c r="F86" s="270">
        <v>9863975.2899999991</v>
      </c>
    </row>
    <row r="87" spans="1:6" x14ac:dyDescent="0.3">
      <c r="A87" s="263">
        <v>600</v>
      </c>
      <c r="B87" s="270">
        <v>56622.86</v>
      </c>
      <c r="C87" s="270">
        <v>49107.18</v>
      </c>
      <c r="D87" s="270">
        <v>62294.02</v>
      </c>
      <c r="E87" s="270">
        <v>110003</v>
      </c>
      <c r="F87" s="336">
        <v>114877.07</v>
      </c>
    </row>
    <row r="88" spans="1:6" x14ac:dyDescent="0.3">
      <c r="A88" s="258" t="s">
        <v>332</v>
      </c>
      <c r="B88" s="265">
        <f t="shared" ref="B88:F88" si="5">SUM(B82:B87)</f>
        <v>18735695.469999999</v>
      </c>
      <c r="C88" s="265">
        <f t="shared" si="5"/>
        <v>19624452.16</v>
      </c>
      <c r="D88" s="265">
        <f t="shared" si="5"/>
        <v>21432537.460000001</v>
      </c>
      <c r="E88" s="265">
        <f t="shared" si="5"/>
        <v>29764189.369999997</v>
      </c>
      <c r="F88" s="265">
        <f t="shared" si="5"/>
        <v>34098649.940000005</v>
      </c>
    </row>
    <row r="90" spans="1:6" x14ac:dyDescent="0.3">
      <c r="A90" s="266" t="s">
        <v>320</v>
      </c>
    </row>
    <row r="91" spans="1:6" x14ac:dyDescent="0.3">
      <c r="A91" s="274"/>
      <c r="B91" s="274"/>
      <c r="C91" s="274"/>
      <c r="D91" s="274"/>
      <c r="E91" s="274"/>
      <c r="F91" s="274"/>
    </row>
    <row r="92" spans="1:6" x14ac:dyDescent="0.3">
      <c r="A92" s="258" t="s">
        <v>331</v>
      </c>
      <c r="B92" s="258">
        <v>2014</v>
      </c>
      <c r="C92" s="258">
        <v>2015</v>
      </c>
      <c r="D92" s="258">
        <v>2016</v>
      </c>
      <c r="E92" s="258">
        <v>2017</v>
      </c>
      <c r="F92" s="258">
        <v>2018</v>
      </c>
    </row>
    <row r="93" spans="1:6" x14ac:dyDescent="0.3">
      <c r="A93" s="259">
        <v>100</v>
      </c>
      <c r="B93" s="270">
        <v>120144035.73999999</v>
      </c>
      <c r="C93" s="270">
        <v>124465747.15000001</v>
      </c>
      <c r="D93" s="270">
        <v>133003306.23</v>
      </c>
      <c r="E93" s="270">
        <v>137523893.49000001</v>
      </c>
      <c r="F93" s="269">
        <v>143142378.63999999</v>
      </c>
    </row>
    <row r="94" spans="1:6" x14ac:dyDescent="0.3">
      <c r="A94" s="261">
        <v>200</v>
      </c>
      <c r="B94" s="270">
        <v>16549374.689999999</v>
      </c>
      <c r="C94" s="270">
        <v>17603724.850000001</v>
      </c>
      <c r="D94" s="270">
        <v>18826838.48</v>
      </c>
      <c r="E94" s="270">
        <v>20097790.359999999</v>
      </c>
      <c r="F94" s="270">
        <v>21878500.989999998</v>
      </c>
    </row>
    <row r="95" spans="1:6" x14ac:dyDescent="0.3">
      <c r="A95" s="261">
        <v>300</v>
      </c>
      <c r="B95" s="270">
        <v>58537628.350000001</v>
      </c>
      <c r="C95" s="270">
        <v>61023216.200000003</v>
      </c>
      <c r="D95" s="270">
        <v>65938641.549999997</v>
      </c>
      <c r="E95" s="270">
        <v>70689943.5</v>
      </c>
      <c r="F95" s="270">
        <v>76349894.609999999</v>
      </c>
    </row>
    <row r="96" spans="1:6" x14ac:dyDescent="0.3">
      <c r="A96" s="261">
        <v>400</v>
      </c>
      <c r="B96" s="270">
        <v>24518868.510000002</v>
      </c>
      <c r="C96" s="270">
        <v>24247624.120000001</v>
      </c>
      <c r="D96" s="270">
        <v>25083217.460000001</v>
      </c>
      <c r="E96" s="270">
        <v>26102905.109999999</v>
      </c>
      <c r="F96" s="270">
        <v>26598435.629999999</v>
      </c>
    </row>
    <row r="97" spans="1:6" x14ac:dyDescent="0.3">
      <c r="A97" s="261">
        <v>500</v>
      </c>
      <c r="B97" s="270">
        <v>70990448.790000007</v>
      </c>
      <c r="C97" s="270">
        <v>75996863.849999994</v>
      </c>
      <c r="D97" s="270">
        <v>82289034.040000007</v>
      </c>
      <c r="E97" s="270">
        <v>86925535.200000003</v>
      </c>
      <c r="F97" s="270">
        <v>93593645</v>
      </c>
    </row>
    <row r="98" spans="1:6" x14ac:dyDescent="0.3">
      <c r="A98" s="263">
        <v>600</v>
      </c>
      <c r="B98" s="270">
        <v>885700.88</v>
      </c>
      <c r="C98" s="270">
        <v>935913.41</v>
      </c>
      <c r="D98" s="270">
        <v>935520.55</v>
      </c>
      <c r="E98" s="270">
        <v>1110851.68</v>
      </c>
      <c r="F98" s="336">
        <v>1192785.71</v>
      </c>
    </row>
    <row r="99" spans="1:6" x14ac:dyDescent="0.3">
      <c r="A99" s="258" t="s">
        <v>332</v>
      </c>
      <c r="B99" s="265">
        <f t="shared" ref="B99:F99" si="6">SUM(B93:B98)</f>
        <v>291626056.95999998</v>
      </c>
      <c r="C99" s="265">
        <f t="shared" si="6"/>
        <v>304273089.57999998</v>
      </c>
      <c r="D99" s="265">
        <f t="shared" si="6"/>
        <v>326076558.31</v>
      </c>
      <c r="E99" s="265">
        <f t="shared" si="6"/>
        <v>342450919.34000003</v>
      </c>
      <c r="F99" s="265">
        <f t="shared" si="6"/>
        <v>362755640.57999998</v>
      </c>
    </row>
    <row r="101" spans="1:6" s="34" customFormat="1" ht="15.6" x14ac:dyDescent="0.3">
      <c r="A101" s="33" t="s">
        <v>325</v>
      </c>
    </row>
    <row r="102" spans="1:6" x14ac:dyDescent="0.3">
      <c r="A102" s="266"/>
    </row>
    <row r="103" spans="1:6" x14ac:dyDescent="0.3">
      <c r="A103" s="266" t="s">
        <v>295</v>
      </c>
    </row>
    <row r="104" spans="1:6" x14ac:dyDescent="0.3">
      <c r="A104" s="266"/>
    </row>
    <row r="105" spans="1:6" x14ac:dyDescent="0.3">
      <c r="A105" s="266" t="s">
        <v>324</v>
      </c>
    </row>
    <row r="106" spans="1:6" ht="8.4" customHeight="1" x14ac:dyDescent="0.3"/>
    <row r="107" spans="1:6" x14ac:dyDescent="0.3">
      <c r="A107" s="258" t="s">
        <v>331</v>
      </c>
      <c r="B107" s="258">
        <v>2014</v>
      </c>
      <c r="C107" s="258">
        <v>2015</v>
      </c>
      <c r="D107" s="258">
        <v>2016</v>
      </c>
      <c r="E107" s="258">
        <v>2017</v>
      </c>
      <c r="F107" s="258">
        <v>2018</v>
      </c>
    </row>
    <row r="108" spans="1:6" x14ac:dyDescent="0.3">
      <c r="A108" s="275">
        <v>100</v>
      </c>
      <c r="B108" s="269">
        <v>-8865638258.9099998</v>
      </c>
      <c r="C108" s="269">
        <v>-9161336441.3400002</v>
      </c>
      <c r="D108" s="269">
        <v>-9688834428.3799992</v>
      </c>
      <c r="E108" s="269">
        <v>-9952797713.0100002</v>
      </c>
      <c r="F108" s="269">
        <v>-10293746671.470001</v>
      </c>
    </row>
    <row r="109" spans="1:6" x14ac:dyDescent="0.3">
      <c r="A109" s="276">
        <v>200</v>
      </c>
      <c r="B109" s="270">
        <v>-869861742.57000005</v>
      </c>
      <c r="C109" s="270">
        <v>-900561578.65999997</v>
      </c>
      <c r="D109" s="270">
        <v>-944730667.23000002</v>
      </c>
      <c r="E109" s="270">
        <v>-976966732.25999999</v>
      </c>
      <c r="F109" s="270">
        <v>-1022933727.37</v>
      </c>
    </row>
    <row r="110" spans="1:6" x14ac:dyDescent="0.3">
      <c r="A110" s="276">
        <v>300</v>
      </c>
      <c r="B110" s="270">
        <v>-5937566627.4399996</v>
      </c>
      <c r="C110" s="270">
        <v>-6178706454.5699997</v>
      </c>
      <c r="D110" s="270">
        <v>-6350581905.3900003</v>
      </c>
      <c r="E110" s="270">
        <v>-6724370044.6899996</v>
      </c>
      <c r="F110" s="270">
        <v>-6935314352.9200001</v>
      </c>
    </row>
    <row r="111" spans="1:6" x14ac:dyDescent="0.3">
      <c r="A111" s="276">
        <v>400</v>
      </c>
      <c r="B111" s="270">
        <v>-1224471601.49</v>
      </c>
      <c r="C111" s="270">
        <v>-1243278597.78</v>
      </c>
      <c r="D111" s="270">
        <v>-1312301790.5799999</v>
      </c>
      <c r="E111" s="270">
        <v>-1228693034.1600001</v>
      </c>
      <c r="F111" s="270">
        <v>-1247726251.71</v>
      </c>
    </row>
    <row r="112" spans="1:6" x14ac:dyDescent="0.3">
      <c r="A112" s="276">
        <v>500</v>
      </c>
      <c r="B112" s="270">
        <v>-3174439655.3499999</v>
      </c>
      <c r="C112" s="270">
        <v>-3270174317.8699999</v>
      </c>
      <c r="D112" s="270">
        <v>-3345091024.25</v>
      </c>
      <c r="E112" s="270">
        <v>-3462768642.3000002</v>
      </c>
      <c r="F112" s="270">
        <v>-3602566547.5500002</v>
      </c>
    </row>
    <row r="113" spans="1:11" x14ac:dyDescent="0.3">
      <c r="A113" s="276">
        <v>600</v>
      </c>
      <c r="B113" s="270">
        <v>-117462629.56</v>
      </c>
      <c r="C113" s="270">
        <v>-126715430.08</v>
      </c>
      <c r="D113" s="270">
        <v>-129466796.61</v>
      </c>
      <c r="E113" s="270">
        <v>-135705858.08000001</v>
      </c>
      <c r="F113" s="270">
        <v>-144069719.19999999</v>
      </c>
    </row>
    <row r="114" spans="1:11" x14ac:dyDescent="0.3">
      <c r="A114" s="276">
        <v>900</v>
      </c>
      <c r="B114" s="270">
        <v>-304692583.44</v>
      </c>
      <c r="C114" s="270">
        <v>-305637471.13</v>
      </c>
      <c r="D114" s="270">
        <v>-303038816.73000002</v>
      </c>
      <c r="E114" s="270">
        <v>-304261292.75999999</v>
      </c>
      <c r="F114" s="270">
        <v>-309223165.94</v>
      </c>
      <c r="K114" s="273"/>
    </row>
    <row r="115" spans="1:11" x14ac:dyDescent="0.3">
      <c r="A115" s="277" t="s">
        <v>332</v>
      </c>
      <c r="B115" s="265">
        <f>SUM(B108:B114)</f>
        <v>-20494133098.759998</v>
      </c>
      <c r="C115" s="265">
        <f>SUM(C108:C114)</f>
        <v>-21186410291.43</v>
      </c>
      <c r="D115" s="265">
        <f>SUM(D108:D114)</f>
        <v>-22074045429.170002</v>
      </c>
      <c r="E115" s="265">
        <f>SUM(E108:E114)</f>
        <v>-22785563317.259998</v>
      </c>
      <c r="F115" s="265">
        <f>SUM(F108:F114)</f>
        <v>-23555580436.16</v>
      </c>
    </row>
    <row r="117" spans="1:11" x14ac:dyDescent="0.3">
      <c r="A117" s="266" t="s">
        <v>321</v>
      </c>
    </row>
    <row r="119" spans="1:11" x14ac:dyDescent="0.3">
      <c r="A119" s="258" t="s">
        <v>331</v>
      </c>
      <c r="B119" s="258">
        <v>2014</v>
      </c>
      <c r="C119" s="258">
        <v>2015</v>
      </c>
      <c r="D119" s="258">
        <v>2016</v>
      </c>
      <c r="E119" s="258">
        <v>2017</v>
      </c>
      <c r="F119" s="258">
        <v>2018</v>
      </c>
    </row>
    <row r="120" spans="1:11" x14ac:dyDescent="0.3">
      <c r="A120" s="275">
        <v>100</v>
      </c>
      <c r="B120" s="269">
        <v>-2077733848.45</v>
      </c>
      <c r="C120" s="269">
        <v>-2152450869.0700002</v>
      </c>
      <c r="D120" s="269">
        <v>-1870655066.02</v>
      </c>
      <c r="E120" s="269">
        <v>-1935310462.8199999</v>
      </c>
      <c r="F120" s="269">
        <v>-1989579544.3399999</v>
      </c>
    </row>
    <row r="121" spans="1:11" x14ac:dyDescent="0.3">
      <c r="A121" s="276">
        <v>200</v>
      </c>
      <c r="B121" s="262">
        <v>-217692969.22</v>
      </c>
      <c r="C121" s="262">
        <v>-225233916.61000001</v>
      </c>
      <c r="D121" s="262">
        <v>-225947843.37</v>
      </c>
      <c r="E121" s="262">
        <v>-232860301.24000001</v>
      </c>
      <c r="F121" s="270">
        <v>-237609888.66</v>
      </c>
    </row>
    <row r="122" spans="1:11" x14ac:dyDescent="0.3">
      <c r="A122" s="276">
        <v>300</v>
      </c>
      <c r="B122" s="262">
        <v>-1540966108.21</v>
      </c>
      <c r="C122" s="262">
        <v>-1588960931.0599999</v>
      </c>
      <c r="D122" s="262">
        <v>-1575556806.1800001</v>
      </c>
      <c r="E122" s="262">
        <v>-1452982455.74</v>
      </c>
      <c r="F122" s="270">
        <v>-1479934041.72</v>
      </c>
      <c r="K122" s="273"/>
    </row>
    <row r="123" spans="1:11" x14ac:dyDescent="0.3">
      <c r="A123" s="276">
        <v>400</v>
      </c>
      <c r="B123" s="262">
        <v>-309076720.70999998</v>
      </c>
      <c r="C123" s="262">
        <v>-313326039.88</v>
      </c>
      <c r="D123" s="262">
        <v>-271959960.20999998</v>
      </c>
      <c r="E123" s="262">
        <v>-380923149.05000001</v>
      </c>
      <c r="F123" s="270">
        <v>-385343641.26999998</v>
      </c>
    </row>
    <row r="124" spans="1:11" x14ac:dyDescent="0.3">
      <c r="A124" s="276">
        <v>500</v>
      </c>
      <c r="B124" s="262">
        <v>-770763200.82000005</v>
      </c>
      <c r="C124" s="262">
        <v>-803453941.25999999</v>
      </c>
      <c r="D124" s="262">
        <v>-810307006.29999995</v>
      </c>
      <c r="E124" s="262">
        <v>-825731789.21000004</v>
      </c>
      <c r="F124" s="270">
        <v>-846607501.98000002</v>
      </c>
    </row>
    <row r="125" spans="1:11" x14ac:dyDescent="0.3">
      <c r="A125" s="276">
        <v>600</v>
      </c>
      <c r="B125" s="262">
        <v>-39152869.880000003</v>
      </c>
      <c r="C125" s="262">
        <v>-40686046.490000002</v>
      </c>
      <c r="D125" s="262">
        <v>-40421840.68</v>
      </c>
      <c r="E125" s="262">
        <v>-42195598.140000001</v>
      </c>
      <c r="F125" s="270">
        <v>-42201081.060000002</v>
      </c>
    </row>
    <row r="126" spans="1:11" x14ac:dyDescent="0.3">
      <c r="A126" s="276">
        <v>900</v>
      </c>
      <c r="B126" s="270">
        <v>-71187176.489999995</v>
      </c>
      <c r="C126" s="270">
        <v>-73255185.019999996</v>
      </c>
      <c r="D126" s="270">
        <v>-71258054.989999995</v>
      </c>
      <c r="E126" s="270">
        <v>-72093831.519999996</v>
      </c>
      <c r="F126" s="336">
        <v>-71616750.75</v>
      </c>
    </row>
    <row r="127" spans="1:11" x14ac:dyDescent="0.3">
      <c r="A127" s="277" t="s">
        <v>332</v>
      </c>
      <c r="B127" s="265">
        <f t="shared" ref="B127" si="7">SUM(B120:B126)</f>
        <v>-5026572893.7799997</v>
      </c>
      <c r="C127" s="265">
        <f>SUM(C120:C126)</f>
        <v>-5197366929.3900003</v>
      </c>
      <c r="D127" s="265">
        <f>SUM(D120:D126)</f>
        <v>-4866106577.75</v>
      </c>
      <c r="E127" s="265">
        <f>SUM(E120:E126)</f>
        <v>-4942097587.7200012</v>
      </c>
      <c r="F127" s="265">
        <f>SUM(F120:F126)</f>
        <v>-5052892449.7800007</v>
      </c>
    </row>
    <row r="129" spans="1:12" x14ac:dyDescent="0.3">
      <c r="A129" s="278" t="s">
        <v>334</v>
      </c>
    </row>
    <row r="130" spans="1:12" x14ac:dyDescent="0.3">
      <c r="K130" s="273"/>
    </row>
    <row r="131" spans="1:12" x14ac:dyDescent="0.3">
      <c r="A131" s="258" t="s">
        <v>331</v>
      </c>
      <c r="B131" s="258">
        <v>2014</v>
      </c>
      <c r="C131" s="258">
        <v>2015</v>
      </c>
      <c r="D131" s="258">
        <v>2016</v>
      </c>
      <c r="E131" s="258">
        <v>2017</v>
      </c>
      <c r="F131" s="258">
        <v>2018</v>
      </c>
    </row>
    <row r="132" spans="1:12" x14ac:dyDescent="0.3">
      <c r="A132" s="275">
        <v>100</v>
      </c>
      <c r="B132" s="270">
        <v>69109377.810000002</v>
      </c>
      <c r="C132" s="270">
        <v>-119255146.43000001</v>
      </c>
      <c r="D132" s="270">
        <v>-62383986.210000001</v>
      </c>
      <c r="E132" s="270">
        <v>-1645121.35</v>
      </c>
      <c r="F132" s="269">
        <v>26281390.489999998</v>
      </c>
    </row>
    <row r="133" spans="1:12" x14ac:dyDescent="0.3">
      <c r="A133" s="276">
        <v>200</v>
      </c>
      <c r="B133" s="262">
        <v>24248382.239999998</v>
      </c>
      <c r="C133" s="262">
        <v>513023.73</v>
      </c>
      <c r="D133" s="262">
        <v>3962498.35</v>
      </c>
      <c r="E133" s="262">
        <v>14569105.529999999</v>
      </c>
      <c r="F133" s="270">
        <v>21251300.850000001</v>
      </c>
    </row>
    <row r="134" spans="1:12" x14ac:dyDescent="0.3">
      <c r="A134" s="276">
        <v>300</v>
      </c>
      <c r="B134" s="262">
        <v>75825544.439999998</v>
      </c>
      <c r="C134" s="262">
        <v>-113375807.31</v>
      </c>
      <c r="D134" s="262">
        <v>-68352777.950000003</v>
      </c>
      <c r="E134" s="262">
        <v>-20154293.52</v>
      </c>
      <c r="F134" s="270">
        <v>22398802.16</v>
      </c>
    </row>
    <row r="135" spans="1:12" x14ac:dyDescent="0.3">
      <c r="A135" s="276">
        <v>400</v>
      </c>
      <c r="B135" s="262">
        <v>2113432.85</v>
      </c>
      <c r="C135" s="262">
        <v>-23182486.859999999</v>
      </c>
      <c r="D135" s="262">
        <v>-19999821.289999999</v>
      </c>
      <c r="E135" s="262">
        <v>-11762612.85</v>
      </c>
      <c r="F135" s="270">
        <v>-3724909.56</v>
      </c>
    </row>
    <row r="136" spans="1:12" x14ac:dyDescent="0.3">
      <c r="A136" s="276">
        <v>500</v>
      </c>
      <c r="B136" s="262">
        <v>54433876.840000004</v>
      </c>
      <c r="C136" s="262">
        <v>-40668744.090000004</v>
      </c>
      <c r="D136" s="262">
        <v>-17428152.399999999</v>
      </c>
      <c r="E136" s="262">
        <v>4841783.49</v>
      </c>
      <c r="F136" s="270">
        <v>18422173.84</v>
      </c>
    </row>
    <row r="137" spans="1:12" x14ac:dyDescent="0.3">
      <c r="A137" s="276">
        <v>600</v>
      </c>
      <c r="B137" s="262">
        <v>5937860.54</v>
      </c>
      <c r="C137" s="262">
        <v>253634.24</v>
      </c>
      <c r="D137" s="262">
        <v>4730714.1399999997</v>
      </c>
      <c r="E137" s="262">
        <v>7893650.0199999996</v>
      </c>
      <c r="F137" s="270">
        <v>10817444.34</v>
      </c>
    </row>
    <row r="138" spans="1:12" x14ac:dyDescent="0.3">
      <c r="A138" s="276">
        <v>900</v>
      </c>
      <c r="B138" s="270">
        <v>-57434.52</v>
      </c>
      <c r="C138" s="270">
        <v>4350925.3600000003</v>
      </c>
      <c r="D138" s="270">
        <v>7683355.6100000003</v>
      </c>
      <c r="E138" s="270">
        <v>10854916.890000001</v>
      </c>
      <c r="F138" s="336">
        <v>12829960.119999999</v>
      </c>
      <c r="H138" s="273"/>
      <c r="K138" s="273"/>
    </row>
    <row r="139" spans="1:12" x14ac:dyDescent="0.3">
      <c r="A139" s="277" t="s">
        <v>332</v>
      </c>
      <c r="B139" s="265">
        <f>SUM(B132:B138)</f>
        <v>231611040.19999999</v>
      </c>
      <c r="C139" s="265">
        <f>SUM(C132:C138)</f>
        <v>-291364601.36000001</v>
      </c>
      <c r="D139" s="265">
        <f>SUM(D132:D138)</f>
        <v>-151788169.75</v>
      </c>
      <c r="E139" s="265">
        <f>SUM(E132:E138)</f>
        <v>4597428.2100000028</v>
      </c>
      <c r="F139" s="265">
        <f>SUM(F132:F138)</f>
        <v>108276162.24000001</v>
      </c>
    </row>
    <row r="142" spans="1:12" s="34" customFormat="1" ht="15.6" x14ac:dyDescent="0.3">
      <c r="A142" s="33" t="s">
        <v>323</v>
      </c>
      <c r="K142"/>
      <c r="L142"/>
    </row>
    <row r="143" spans="1:12" ht="17.399999999999999" customHeight="1" x14ac:dyDescent="0.3">
      <c r="A143" s="266"/>
    </row>
    <row r="144" spans="1:12" ht="7.2" customHeight="1" x14ac:dyDescent="0.3">
      <c r="A144" s="266"/>
    </row>
    <row r="145" spans="1:11" x14ac:dyDescent="0.3">
      <c r="A145" s="266" t="s">
        <v>322</v>
      </c>
      <c r="K145" s="273"/>
    </row>
    <row r="147" spans="1:11" x14ac:dyDescent="0.3">
      <c r="A147" s="258" t="s">
        <v>331</v>
      </c>
      <c r="B147" s="258">
        <v>2014</v>
      </c>
      <c r="C147" s="258">
        <v>2015</v>
      </c>
      <c r="D147" s="258">
        <v>2016</v>
      </c>
      <c r="E147" s="258">
        <v>2017</v>
      </c>
      <c r="F147" s="258">
        <v>2018</v>
      </c>
    </row>
    <row r="148" spans="1:11" x14ac:dyDescent="0.3">
      <c r="A148" s="275">
        <v>100</v>
      </c>
      <c r="B148" s="270">
        <v>450139234.43000001</v>
      </c>
      <c r="C148" s="270">
        <v>451642929.19999999</v>
      </c>
      <c r="D148" s="270">
        <v>443669389.00999999</v>
      </c>
      <c r="E148" s="270">
        <v>439378336.68000001</v>
      </c>
      <c r="F148" s="269">
        <v>441984725.60000002</v>
      </c>
    </row>
    <row r="149" spans="1:11" x14ac:dyDescent="0.3">
      <c r="A149" s="261">
        <v>200</v>
      </c>
      <c r="B149" s="270">
        <v>54837336.200000003</v>
      </c>
      <c r="C149" s="270">
        <v>55808568.75</v>
      </c>
      <c r="D149" s="270">
        <v>55566143.990000002</v>
      </c>
      <c r="E149" s="270">
        <v>55886021.590000004</v>
      </c>
      <c r="F149" s="270">
        <v>56905641.490000002</v>
      </c>
    </row>
    <row r="150" spans="1:11" x14ac:dyDescent="0.3">
      <c r="A150" s="261">
        <v>300</v>
      </c>
      <c r="B150" s="270">
        <v>333098030.61000001</v>
      </c>
      <c r="C150" s="270">
        <v>335331551.08999997</v>
      </c>
      <c r="D150" s="270">
        <v>327607282.30000001</v>
      </c>
      <c r="E150" s="270">
        <v>325516446.69999999</v>
      </c>
      <c r="F150" s="270">
        <v>319195894.97000003</v>
      </c>
    </row>
    <row r="151" spans="1:11" x14ac:dyDescent="0.3">
      <c r="A151" s="261">
        <v>400</v>
      </c>
      <c r="B151" s="270">
        <v>71400633.569999993</v>
      </c>
      <c r="C151" s="270">
        <v>70864648.370000005</v>
      </c>
      <c r="D151" s="270">
        <v>68515707.269999996</v>
      </c>
      <c r="E151" s="270">
        <v>67843040.040000007</v>
      </c>
      <c r="F151" s="270">
        <v>67314876.340000004</v>
      </c>
    </row>
    <row r="152" spans="1:11" x14ac:dyDescent="0.3">
      <c r="A152" s="261">
        <v>500</v>
      </c>
      <c r="B152" s="270">
        <v>200604483.21000001</v>
      </c>
      <c r="C152" s="270">
        <v>203551483.77000001</v>
      </c>
      <c r="D152" s="270">
        <v>200302933.12</v>
      </c>
      <c r="E152" s="270">
        <v>201447703.63</v>
      </c>
      <c r="F152" s="270">
        <v>204292441.78</v>
      </c>
    </row>
    <row r="153" spans="1:11" x14ac:dyDescent="0.3">
      <c r="A153" s="261">
        <v>600</v>
      </c>
      <c r="B153" s="270">
        <v>27953481.199999999</v>
      </c>
      <c r="C153" s="270">
        <v>25174019.300000001</v>
      </c>
      <c r="D153" s="270">
        <v>26834355.719999999</v>
      </c>
      <c r="E153" s="270">
        <v>25402250.09</v>
      </c>
      <c r="F153" s="270">
        <v>26197604.129999999</v>
      </c>
    </row>
    <row r="154" spans="1:11" x14ac:dyDescent="0.3">
      <c r="A154" s="276">
        <v>900</v>
      </c>
      <c r="B154" s="270">
        <v>18084514.920000002</v>
      </c>
      <c r="C154" s="270">
        <v>18434846.66</v>
      </c>
      <c r="D154" s="270">
        <v>18030476.43</v>
      </c>
      <c r="E154" s="270">
        <v>17959278.57</v>
      </c>
      <c r="F154" s="336">
        <v>18104577.739999998</v>
      </c>
      <c r="K154" s="273"/>
    </row>
    <row r="155" spans="1:11" x14ac:dyDescent="0.3">
      <c r="A155" s="277" t="s">
        <v>332</v>
      </c>
      <c r="B155" s="265">
        <f t="shared" ref="B155" si="8">SUM(B148:B154)</f>
        <v>1156117714.1400001</v>
      </c>
      <c r="C155" s="265">
        <f t="shared" ref="C155" si="9">SUM(C148:C154)</f>
        <v>1160808047.1400001</v>
      </c>
      <c r="D155" s="265">
        <f t="shared" ref="D155:F155" si="10">SUM(D148:D154)</f>
        <v>1140526287.8400002</v>
      </c>
      <c r="E155" s="265">
        <f t="shared" si="10"/>
        <v>1133433077.2999997</v>
      </c>
      <c r="F155" s="337">
        <f t="shared" si="10"/>
        <v>1133995762.0500002</v>
      </c>
    </row>
    <row r="157" spans="1:11" x14ac:dyDescent="0.3">
      <c r="A157" s="256"/>
    </row>
    <row r="158" spans="1:11" x14ac:dyDescent="0.3">
      <c r="A158" s="278" t="s">
        <v>328</v>
      </c>
    </row>
    <row r="160" spans="1:11" x14ac:dyDescent="0.3">
      <c r="A160" s="258" t="s">
        <v>331</v>
      </c>
      <c r="B160" s="258">
        <v>2014</v>
      </c>
      <c r="C160" s="258">
        <v>2015</v>
      </c>
      <c r="D160" s="258">
        <v>2016</v>
      </c>
      <c r="E160" s="258">
        <v>2017</v>
      </c>
      <c r="F160" s="258">
        <v>2018</v>
      </c>
    </row>
    <row r="161" spans="1:11" x14ac:dyDescent="0.3">
      <c r="A161" s="275">
        <v>100</v>
      </c>
      <c r="B161" s="269">
        <v>15433739.99</v>
      </c>
      <c r="C161" s="269">
        <v>6602944.5800000001</v>
      </c>
      <c r="D161" s="269">
        <v>-7374812.25</v>
      </c>
      <c r="E161" s="269">
        <v>-13175171.970000001</v>
      </c>
      <c r="F161" s="269">
        <v>-5625285.6500000004</v>
      </c>
      <c r="K161" s="273"/>
    </row>
    <row r="162" spans="1:11" x14ac:dyDescent="0.3">
      <c r="A162" s="261">
        <v>200</v>
      </c>
      <c r="B162" s="262">
        <v>212349.13</v>
      </c>
      <c r="C162" s="262">
        <v>1665852.67</v>
      </c>
      <c r="D162" s="262">
        <v>604701.43000000005</v>
      </c>
      <c r="E162" s="262">
        <v>57356.69</v>
      </c>
      <c r="F162" s="270">
        <v>-143803.35999999999</v>
      </c>
    </row>
    <row r="163" spans="1:11" x14ac:dyDescent="0.3">
      <c r="A163" s="261">
        <v>300</v>
      </c>
      <c r="B163" s="262">
        <v>13953910.59</v>
      </c>
      <c r="C163" s="262">
        <v>-14449311.67</v>
      </c>
      <c r="D163" s="262">
        <v>5769312.4800000004</v>
      </c>
      <c r="E163" s="262">
        <v>-4251972.42</v>
      </c>
      <c r="F163" s="270">
        <v>-8525209.8499999996</v>
      </c>
    </row>
    <row r="164" spans="1:11" x14ac:dyDescent="0.3">
      <c r="A164" s="261">
        <v>400</v>
      </c>
      <c r="B164" s="262">
        <v>-4466347.08</v>
      </c>
      <c r="C164" s="262">
        <v>455200.85</v>
      </c>
      <c r="D164" s="262">
        <v>757246.66</v>
      </c>
      <c r="E164" s="262">
        <v>980262.58</v>
      </c>
      <c r="F164" s="270">
        <v>-566694.98</v>
      </c>
    </row>
    <row r="165" spans="1:11" x14ac:dyDescent="0.3">
      <c r="A165" s="261">
        <v>500</v>
      </c>
      <c r="B165" s="262">
        <v>-9637230.3200000003</v>
      </c>
      <c r="C165" s="262">
        <v>27708689.190000001</v>
      </c>
      <c r="D165" s="262">
        <v>-30158529.190000001</v>
      </c>
      <c r="E165" s="262">
        <v>-18141502.809999999</v>
      </c>
      <c r="F165" s="270">
        <v>-10921322.289999999</v>
      </c>
    </row>
    <row r="166" spans="1:11" x14ac:dyDescent="0.3">
      <c r="A166" s="261">
        <v>600</v>
      </c>
      <c r="B166" s="262">
        <v>0.04</v>
      </c>
      <c r="C166" s="262">
        <v>0</v>
      </c>
      <c r="D166" s="262">
        <v>0</v>
      </c>
      <c r="E166" s="262">
        <v>0</v>
      </c>
      <c r="F166" s="270">
        <v>0</v>
      </c>
    </row>
    <row r="167" spans="1:11" x14ac:dyDescent="0.3">
      <c r="A167" s="276">
        <v>900</v>
      </c>
      <c r="B167" s="270">
        <v>-90203.22</v>
      </c>
      <c r="C167" s="270">
        <v>227411.35</v>
      </c>
      <c r="D167" s="270">
        <v>2311499.19</v>
      </c>
      <c r="E167" s="270">
        <v>1355075.15</v>
      </c>
      <c r="F167" s="336">
        <v>1535219.1</v>
      </c>
    </row>
    <row r="168" spans="1:11" x14ac:dyDescent="0.3">
      <c r="A168" s="277" t="s">
        <v>332</v>
      </c>
      <c r="B168" s="265">
        <f t="shared" ref="B168" si="11">SUM(B161:B167)</f>
        <v>15406219.130000001</v>
      </c>
      <c r="C168" s="265">
        <f t="shared" ref="C168" si="12">SUM(C161:C167)</f>
        <v>22210786.970000003</v>
      </c>
      <c r="D168" s="265">
        <f t="shared" ref="D168" si="13">SUM(D161:D167)</f>
        <v>-28090581.68</v>
      </c>
      <c r="E168" s="265">
        <f>SUM(E161:E167)</f>
        <v>-33175952.780000001</v>
      </c>
      <c r="F168" s="337">
        <f>SUM(F161:F167)</f>
        <v>-24247097.029999997</v>
      </c>
    </row>
    <row r="170" spans="1:11" x14ac:dyDescent="0.3">
      <c r="F170" s="273"/>
    </row>
  </sheetData>
  <mergeCells count="1">
    <mergeCell ref="D29:G29"/>
  </mergeCells>
  <printOptions horizontalCentered="1"/>
  <pageMargins left="0" right="0" top="0" bottom="0.19685039370078741" header="0.31496062992125984" footer="0.31496062992125984"/>
  <pageSetup paperSize="9" scale="90" orientation="landscape" r:id="rId1"/>
  <headerFooter>
    <oddFooter>&amp;R&amp;Z&amp;F</oddFooter>
  </headerFooter>
  <rowBreaks count="4" manualBreakCount="4">
    <brk id="53" max="16383" man="1"/>
    <brk id="88" max="16383" man="1"/>
    <brk id="116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3</vt:i4>
      </vt:variant>
    </vt:vector>
  </HeadingPairs>
  <TitlesOfParts>
    <vt:vector size="11" baseType="lpstr">
      <vt:lpstr>CONTENU</vt:lpstr>
      <vt:lpstr>Bilan - actif</vt:lpstr>
      <vt:lpstr>Bilan - passif</vt:lpstr>
      <vt:lpstr>Indemnités</vt:lpstr>
      <vt:lpstr>SS - recettes de l'INAMI</vt:lpstr>
      <vt:lpstr>Compte de résultats SS</vt:lpstr>
      <vt:lpstr>Compte de résultats FA</vt:lpstr>
      <vt:lpstr>Ventilation par OA</vt:lpstr>
      <vt:lpstr>'Bilan - actif'!Afdruktitels</vt:lpstr>
      <vt:lpstr>'Bilan - passif'!Afdruktitels</vt:lpstr>
      <vt:lpstr>'Compte de résultats SS'!Afdruktitels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rvs</dc:creator>
  <cp:lastModifiedBy>rvs</cp:lastModifiedBy>
  <cp:lastPrinted>2019-07-01T11:56:54Z</cp:lastPrinted>
  <dcterms:created xsi:type="dcterms:W3CDTF">2018-03-02T14:52:26Z</dcterms:created>
  <dcterms:modified xsi:type="dcterms:W3CDTF">2022-12-01T14:05:44Z</dcterms:modified>
</cp:coreProperties>
</file>