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OCMCDZ3\fin2\ddmdir\Jaarverslag CDZ\Jaarverslag 2021\"/>
    </mc:Choice>
  </mc:AlternateContent>
  <xr:revisionPtr revIDLastSave="0" documentId="13_ncr:1_{25D129BC-7996-4930-BC3B-FD11D67AA03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NHOUD" sheetId="8" r:id="rId1"/>
    <sheet name="Balans - actief" sheetId="1" r:id="rId2"/>
    <sheet name="Balans - passief" sheetId="2" r:id="rId3"/>
    <sheet name="Uitkeringen" sheetId="3" r:id="rId4"/>
    <sheet name="GV - ontvangsten voor RIZIV" sheetId="4" r:id="rId5"/>
    <sheet name="Resultatenrekening GV (1)" sheetId="5" r:id="rId6"/>
    <sheet name="Resultatenrekening GV (2)" sheetId="6" r:id="rId7"/>
    <sheet name="Resultatenrekening AK" sheetId="7" r:id="rId8"/>
    <sheet name="Uitsplitsing per VI" sheetId="11" r:id="rId9"/>
  </sheets>
  <definedNames>
    <definedName name="_xlnm.Print_Area" localSheetId="1">'Balans - actief'!$A$1:$O$51</definedName>
    <definedName name="_xlnm.Print_Area" localSheetId="2">'Balans - passief'!$A$1:$O$52</definedName>
    <definedName name="_xlnm.Print_Area" localSheetId="4">'GV - ontvangsten voor RIZIV'!$A$1:$L$31</definedName>
    <definedName name="_xlnm.Print_Area" localSheetId="7">'Resultatenrekening AK'!$A$1:$J$66</definedName>
    <definedName name="_xlnm.Print_Area" localSheetId="5">'Resultatenrekening GV (1)'!$A$1:$J$90</definedName>
    <definedName name="_xlnm.Print_Area" localSheetId="6">'Resultatenrekening GV (2)'!$A$1:$J$29</definedName>
    <definedName name="_xlnm.Print_Area" localSheetId="3">Uitkeringen!$A$1:$L$57</definedName>
    <definedName name="_xlnm.Print_Titles" localSheetId="1">'Balans - actief'!$A:$J</definedName>
    <definedName name="_xlnm.Print_Titles" localSheetId="2">'Balans - passief'!$A:$J</definedName>
    <definedName name="_xlnm.Print_Titles" localSheetId="4">'GV - ontvangsten voor RIZIV'!$A:$G</definedName>
    <definedName name="_xlnm.Print_Titles" localSheetId="5">'Resultatenrekening GV (1)'!$A:$E</definedName>
    <definedName name="_xlnm.Print_Titles" localSheetId="6">'Resultatenrekening GV (2)'!$A:$E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1" l="1"/>
  <c r="F168" i="11"/>
  <c r="J45" i="5" l="1"/>
  <c r="J33" i="5"/>
  <c r="J14" i="5"/>
  <c r="L45" i="3"/>
  <c r="J12" i="5" l="1"/>
  <c r="F25" i="11"/>
  <c r="O40" i="1" l="1"/>
  <c r="E168" i="11"/>
  <c r="E155" i="11"/>
  <c r="E139" i="11"/>
  <c r="E127" i="11"/>
  <c r="E115" i="11"/>
  <c r="E99" i="11"/>
  <c r="E88" i="11"/>
  <c r="E77" i="11"/>
  <c r="E64" i="11"/>
  <c r="E53" i="11"/>
  <c r="E42" i="11"/>
  <c r="E25" i="11"/>
  <c r="I40" i="7"/>
  <c r="I56" i="7" s="1"/>
  <c r="I26" i="7"/>
  <c r="I23" i="7"/>
  <c r="I19" i="7"/>
  <c r="I15" i="7"/>
  <c r="I18" i="6"/>
  <c r="I79" i="5"/>
  <c r="I59" i="5"/>
  <c r="I45" i="5"/>
  <c r="I43" i="5" s="1"/>
  <c r="I33" i="5"/>
  <c r="I30" i="5" s="1"/>
  <c r="I14" i="5"/>
  <c r="I12" i="5" s="1"/>
  <c r="I25" i="5" s="1"/>
  <c r="K20" i="4"/>
  <c r="K19" i="4" s="1"/>
  <c r="K8" i="4"/>
  <c r="K55" i="3"/>
  <c r="K45" i="3"/>
  <c r="K30" i="3"/>
  <c r="K19" i="3"/>
  <c r="N41" i="2"/>
  <c r="N34" i="2"/>
  <c r="N30" i="2"/>
  <c r="N22" i="2"/>
  <c r="N20" i="2" s="1"/>
  <c r="N12" i="2" s="1"/>
  <c r="N14" i="2"/>
  <c r="N13" i="2"/>
  <c r="N8" i="2"/>
  <c r="N7" i="2" s="1"/>
  <c r="N40" i="1"/>
  <c r="N32" i="1"/>
  <c r="N20" i="1"/>
  <c r="N18" i="1" s="1"/>
  <c r="N12" i="1"/>
  <c r="N7" i="1" s="1"/>
  <c r="I30" i="7" l="1"/>
  <c r="I55" i="7" s="1"/>
  <c r="I59" i="7" s="1"/>
  <c r="K28" i="4"/>
  <c r="N17" i="1"/>
  <c r="N15" i="1" s="1"/>
  <c r="N47" i="1" s="1"/>
  <c r="I64" i="5"/>
  <c r="N46" i="2"/>
  <c r="L8" i="4"/>
  <c r="L19" i="3"/>
  <c r="O22" i="2" l="1"/>
  <c r="F77" i="11" l="1"/>
  <c r="F99" i="11"/>
  <c r="F88" i="11"/>
  <c r="F64" i="11"/>
  <c r="F53" i="11"/>
  <c r="O20" i="1"/>
  <c r="F155" i="11" l="1"/>
  <c r="F139" i="11"/>
  <c r="F127" i="11"/>
  <c r="F115" i="11"/>
  <c r="J40" i="7"/>
  <c r="J56" i="7" s="1"/>
  <c r="J26" i="7"/>
  <c r="J23" i="7"/>
  <c r="J19" i="7"/>
  <c r="J15" i="7"/>
  <c r="J18" i="6"/>
  <c r="J79" i="5"/>
  <c r="J59" i="5"/>
  <c r="J43" i="5"/>
  <c r="J30" i="5"/>
  <c r="J25" i="5"/>
  <c r="L20" i="4"/>
  <c r="L19" i="4" s="1"/>
  <c r="O32" i="1"/>
  <c r="O18" i="1"/>
  <c r="O12" i="1"/>
  <c r="O7" i="1" s="1"/>
  <c r="O41" i="2"/>
  <c r="O34" i="2"/>
  <c r="O30" i="2"/>
  <c r="O14" i="2"/>
  <c r="O13" i="2" s="1"/>
  <c r="O8" i="2"/>
  <c r="O7" i="2" s="1"/>
  <c r="L30" i="3"/>
  <c r="L55" i="3"/>
  <c r="J30" i="7" l="1"/>
  <c r="J55" i="7" s="1"/>
  <c r="J59" i="7" s="1"/>
  <c r="J64" i="5"/>
  <c r="L28" i="4"/>
  <c r="O17" i="1"/>
  <c r="O15" i="1" s="1"/>
  <c r="O47" i="1" s="1"/>
  <c r="O20" i="2"/>
  <c r="O12" i="2" s="1"/>
  <c r="O46" i="2" s="1"/>
  <c r="D115" i="11"/>
  <c r="H45" i="5" l="1"/>
  <c r="H43" i="5" s="1"/>
  <c r="H33" i="5"/>
  <c r="H30" i="5" s="1"/>
  <c r="H14" i="5"/>
  <c r="H12" i="5" s="1"/>
  <c r="H25" i="5" s="1"/>
  <c r="D127" i="11" l="1"/>
  <c r="D25" i="11"/>
  <c r="H40" i="7" l="1"/>
  <c r="H56" i="7" s="1"/>
  <c r="H23" i="7"/>
  <c r="H19" i="7"/>
  <c r="D53" i="11" l="1"/>
  <c r="D42" i="11"/>
  <c r="M40" i="1"/>
  <c r="M32" i="1"/>
  <c r="M20" i="1"/>
  <c r="M18" i="1" s="1"/>
  <c r="M12" i="1"/>
  <c r="M7" i="1" s="1"/>
  <c r="M41" i="2"/>
  <c r="M34" i="2"/>
  <c r="M30" i="2"/>
  <c r="M22" i="2"/>
  <c r="M14" i="2"/>
  <c r="M13" i="2"/>
  <c r="M8" i="2"/>
  <c r="M7" i="2" s="1"/>
  <c r="J55" i="3"/>
  <c r="J45" i="3"/>
  <c r="J30" i="3"/>
  <c r="J19" i="3"/>
  <c r="J20" i="4"/>
  <c r="J19" i="4" s="1"/>
  <c r="J8" i="4"/>
  <c r="H79" i="5"/>
  <c r="H59" i="5"/>
  <c r="H64" i="5" s="1"/>
  <c r="H18" i="6"/>
  <c r="H26" i="7"/>
  <c r="H15" i="7"/>
  <c r="H30" i="7" s="1"/>
  <c r="H55" i="7" s="1"/>
  <c r="H59" i="7" s="1"/>
  <c r="D168" i="11"/>
  <c r="D155" i="11"/>
  <c r="D139" i="11"/>
  <c r="D99" i="11"/>
  <c r="D88" i="11"/>
  <c r="D77" i="11"/>
  <c r="D64" i="11"/>
  <c r="J28" i="4" l="1"/>
  <c r="M20" i="2"/>
  <c r="M12" i="2" s="1"/>
  <c r="M46" i="2" s="1"/>
  <c r="M17" i="1"/>
  <c r="M15" i="1" s="1"/>
  <c r="M47" i="1" s="1"/>
  <c r="C168" i="11"/>
  <c r="B168" i="11"/>
  <c r="C155" i="11"/>
  <c r="B155" i="11"/>
  <c r="C139" i="11"/>
  <c r="B139" i="11"/>
  <c r="C127" i="11"/>
  <c r="B127" i="11"/>
  <c r="C115" i="11"/>
  <c r="B115" i="11"/>
  <c r="C99" i="11"/>
  <c r="B99" i="11"/>
  <c r="C88" i="11"/>
  <c r="B88" i="11"/>
  <c r="C77" i="11"/>
  <c r="B77" i="11"/>
  <c r="C64" i="11"/>
  <c r="B64" i="11"/>
  <c r="C53" i="11"/>
  <c r="B53" i="11"/>
  <c r="C42" i="11"/>
  <c r="B42" i="11"/>
  <c r="C25" i="11"/>
  <c r="B25" i="11"/>
  <c r="I8" i="4" l="1"/>
  <c r="I45" i="3"/>
  <c r="I19" i="3"/>
  <c r="G45" i="7" l="1"/>
  <c r="G50" i="7" s="1"/>
  <c r="G57" i="7" s="1"/>
  <c r="G40" i="7"/>
  <c r="G56" i="7" s="1"/>
  <c r="G26" i="7"/>
  <c r="G15" i="7"/>
  <c r="G18" i="6"/>
  <c r="G79" i="5"/>
  <c r="G59" i="5"/>
  <c r="G30" i="5"/>
  <c r="G64" i="5" s="1"/>
  <c r="G25" i="5"/>
  <c r="I20" i="4"/>
  <c r="I19" i="4" s="1"/>
  <c r="I55" i="3"/>
  <c r="I30" i="3"/>
  <c r="L41" i="2"/>
  <c r="L34" i="2"/>
  <c r="L30" i="2"/>
  <c r="L22" i="2"/>
  <c r="L14" i="2"/>
  <c r="L13" i="2" s="1"/>
  <c r="L8" i="2"/>
  <c r="L7" i="2" s="1"/>
  <c r="G30" i="7" l="1"/>
  <c r="I28" i="4"/>
  <c r="L20" i="2"/>
  <c r="L12" i="2" s="1"/>
  <c r="L46" i="2" s="1"/>
  <c r="L40" i="1"/>
  <c r="L32" i="1"/>
  <c r="L20" i="1"/>
  <c r="L18" i="1" s="1"/>
  <c r="L17" i="1" s="1"/>
  <c r="L12" i="1"/>
  <c r="L7" i="1" s="1"/>
  <c r="G55" i="7" l="1"/>
  <c r="G59" i="7" s="1"/>
  <c r="L15" i="1"/>
  <c r="L47" i="1" s="1"/>
  <c r="F45" i="7"/>
  <c r="F50" i="7" s="1"/>
  <c r="F57" i="7" s="1"/>
  <c r="F40" i="7"/>
  <c r="F56" i="7" s="1"/>
  <c r="F26" i="7"/>
  <c r="F15" i="7"/>
  <c r="F18" i="6"/>
  <c r="F79" i="5"/>
  <c r="F59" i="5"/>
  <c r="F30" i="5"/>
  <c r="F25" i="5"/>
  <c r="H20" i="4"/>
  <c r="H19" i="4" s="1"/>
  <c r="H8" i="4"/>
  <c r="H55" i="3"/>
  <c r="H45" i="3"/>
  <c r="H30" i="3"/>
  <c r="H19" i="3"/>
  <c r="K8" i="2"/>
  <c r="K7" i="2" s="1"/>
  <c r="K41" i="2"/>
  <c r="K34" i="2"/>
  <c r="K30" i="2"/>
  <c r="K22" i="2"/>
  <c r="K14" i="2"/>
  <c r="K13" i="2" s="1"/>
  <c r="K40" i="1"/>
  <c r="K32" i="1"/>
  <c r="K20" i="1"/>
  <c r="K18" i="1" s="1"/>
  <c r="K12" i="1"/>
  <c r="K7" i="1" s="1"/>
  <c r="F64" i="5" l="1"/>
  <c r="F30" i="7"/>
  <c r="F55" i="7" s="1"/>
  <c r="F59" i="7" s="1"/>
  <c r="H28" i="4"/>
  <c r="K20" i="2"/>
  <c r="K12" i="2" s="1"/>
  <c r="K46" i="2" s="1"/>
  <c r="K17" i="1"/>
  <c r="K15" i="1" s="1"/>
  <c r="K47" i="1" s="1"/>
</calcChain>
</file>

<file path=xl/sharedStrings.xml><?xml version="1.0" encoding="utf-8"?>
<sst xmlns="http://schemas.openxmlformats.org/spreadsheetml/2006/main" count="637" uniqueCount="377">
  <si>
    <t>SECTIE 1 : BALANS</t>
  </si>
  <si>
    <t>ACTIEF</t>
  </si>
  <si>
    <t>Codes</t>
  </si>
  <si>
    <t>Vaste activa</t>
  </si>
  <si>
    <t>20/29</t>
  </si>
  <si>
    <t>I.</t>
  </si>
  <si>
    <t>II.</t>
  </si>
  <si>
    <t>III.</t>
  </si>
  <si>
    <t>22/26</t>
  </si>
  <si>
    <t>IV.</t>
  </si>
  <si>
    <t xml:space="preserve">V. </t>
  </si>
  <si>
    <t>Vorderingen op meer dan één jaar</t>
  </si>
  <si>
    <t>A. Vorderingen op mutualistische entiteiten</t>
  </si>
  <si>
    <t>291/4</t>
  </si>
  <si>
    <t>C. Overige vorderingen</t>
  </si>
  <si>
    <t>Vlottende activa</t>
  </si>
  <si>
    <t>31/59</t>
  </si>
  <si>
    <t xml:space="preserve">VI.  </t>
  </si>
  <si>
    <t xml:space="preserve">VII. </t>
  </si>
  <si>
    <t>Vorderingen op ten hoogste één jaar</t>
  </si>
  <si>
    <t>40/47</t>
  </si>
  <si>
    <t>A. Vorderingen uit prestaties Z.I.V.</t>
  </si>
  <si>
    <t>400/4</t>
  </si>
  <si>
    <t>1. Leden : onrechtmatige prestaties</t>
  </si>
  <si>
    <t>2. Derdebetalers :</t>
  </si>
  <si>
    <t>- onrechtmatige prestaties</t>
  </si>
  <si>
    <t>- te verrekenen excedentaire voorschotten</t>
  </si>
  <si>
    <t>3. Aansprakelijke derden</t>
  </si>
  <si>
    <t>4. Buitenlandse regelingen</t>
  </si>
  <si>
    <t>5. Overheidssubsidies en -tussenkomsten</t>
  </si>
  <si>
    <t>B. Vorderingen uit bijdragen Z.I.V.</t>
  </si>
  <si>
    <t>C. Overige vorderingen Z.I.V.</t>
  </si>
  <si>
    <t>406/7</t>
  </si>
  <si>
    <t>D. Vorderingen bijzonder reservefonds</t>
  </si>
  <si>
    <t>E. Vorderingen inzake administratiekosten</t>
  </si>
  <si>
    <t>F. Te verwerken uitgaven Z.I.V.</t>
  </si>
  <si>
    <t>G. Vorderingen op het RIZIV</t>
  </si>
  <si>
    <t>H. Vorderingen op mutualistische entiteiten</t>
  </si>
  <si>
    <t>470/4</t>
  </si>
  <si>
    <t>1. Vorderingen op de aanvullende verzekering</t>
  </si>
  <si>
    <t>2. Landsbond</t>
  </si>
  <si>
    <t>3. Ziekenfondsen</t>
  </si>
  <si>
    <t>4. Maatschappijen van onderlinge bijstand</t>
  </si>
  <si>
    <t>5. Verbonden entiteiten en entiteiten waarmee een</t>
  </si>
  <si>
    <t xml:space="preserve">    samenwerkingsakkoord bestaat</t>
  </si>
  <si>
    <t xml:space="preserve">VIII. </t>
  </si>
  <si>
    <t>Geldbeleggingen (gefinancierd door het bijzonder reservefonds of</t>
  </si>
  <si>
    <t>51/53</t>
  </si>
  <si>
    <t>de reserve administratiekosten)</t>
  </si>
  <si>
    <t>A. Vastrentende effecten</t>
  </si>
  <si>
    <t>B. Termijnrekeningen bij kredietinstellingen</t>
  </si>
  <si>
    <t>C. Overige geldbeleggingen</t>
  </si>
  <si>
    <t xml:space="preserve">IX. </t>
  </si>
  <si>
    <t>Liquide middelen</t>
  </si>
  <si>
    <t>54/59</t>
  </si>
  <si>
    <t xml:space="preserve">X.  </t>
  </si>
  <si>
    <t>Overlopende rekeningen</t>
  </si>
  <si>
    <t>490/1</t>
  </si>
  <si>
    <t>Totaal van de activa</t>
  </si>
  <si>
    <t>20/59</t>
  </si>
  <si>
    <t xml:space="preserve"> </t>
  </si>
  <si>
    <t>SECTIE 1 : BALANS (vervolg)</t>
  </si>
  <si>
    <t>PASSIEF</t>
  </si>
  <si>
    <t>Eigen vermogen</t>
  </si>
  <si>
    <t xml:space="preserve">I. </t>
  </si>
  <si>
    <t>Reserves</t>
  </si>
  <si>
    <t>1390/9</t>
  </si>
  <si>
    <t>A. Bijzonder reservefonds</t>
  </si>
  <si>
    <t>1390/1</t>
  </si>
  <si>
    <t>Schulden</t>
  </si>
  <si>
    <t>17/49</t>
  </si>
  <si>
    <t>Schulden op meer dan één jaar</t>
  </si>
  <si>
    <t>17/19</t>
  </si>
  <si>
    <t>A. Financiële schulden (administratiekosten)</t>
  </si>
  <si>
    <t>172/4</t>
  </si>
  <si>
    <t>1. Leasingschulden en soortgelijke schulden</t>
  </si>
  <si>
    <t>2. Kredietinstellingen</t>
  </si>
  <si>
    <t>3. Overige leningen</t>
  </si>
  <si>
    <t>B. Diverse schulden inzake administratiekosten</t>
  </si>
  <si>
    <t>175/9</t>
  </si>
  <si>
    <t xml:space="preserve">C. Schulden tegenover mutualistische entiteiten </t>
  </si>
  <si>
    <t>191/4</t>
  </si>
  <si>
    <t>Schulden op ten hoogste één jaar</t>
  </si>
  <si>
    <t>43/48</t>
  </si>
  <si>
    <t>B. Schulden ziekte- en invaliditeitsverzekering</t>
  </si>
  <si>
    <t>1. Prestaties geneeskundige verzorging tegenover leden</t>
  </si>
  <si>
    <t>2. Prestaties geneeskundige verzorging tegenover derdebetalers</t>
  </si>
  <si>
    <t>441/4</t>
  </si>
  <si>
    <t>3. Uitkeringen voor arbeidsongeschiktheid</t>
  </si>
  <si>
    <t>4. Terug te betalen bijdragen</t>
  </si>
  <si>
    <t>5. Te verwerken bijdragen</t>
  </si>
  <si>
    <t>6. Overige schulden</t>
  </si>
  <si>
    <t>C. Schulden met betrekking tot belastingen, bezoldigingen en</t>
  </si>
  <si>
    <t xml:space="preserve">     sociale lasten</t>
  </si>
  <si>
    <t>1. Belastingen</t>
  </si>
  <si>
    <t>451/3</t>
  </si>
  <si>
    <t>2. Bezoldigingen en sociale lasten</t>
  </si>
  <si>
    <t>454/9</t>
  </si>
  <si>
    <t>D. Schulden tegenover het RIZIV</t>
  </si>
  <si>
    <t>E. Schulden tegenover mutualistische entiteiten</t>
  </si>
  <si>
    <t>1. Schulden tegenover de aanvullende verzekering</t>
  </si>
  <si>
    <t>F. Overige schulden (administratiekosten)</t>
  </si>
  <si>
    <t>1. Leveranciers</t>
  </si>
  <si>
    <t>2. Andere diverse schulden</t>
  </si>
  <si>
    <t>484/9</t>
  </si>
  <si>
    <t>492/3</t>
  </si>
  <si>
    <t>Totaal van de passiva</t>
  </si>
  <si>
    <t>13/49</t>
  </si>
  <si>
    <t xml:space="preserve">     en uitkeringen wordt aangehouden.</t>
  </si>
  <si>
    <t>SECTIE 2 : RESULTATENREKENING</t>
  </si>
  <si>
    <t>A.1. UITKERINGEN : UITGAVEN EN ONTVANGSTEN VOOR REKENING VAN HET RIZIV</t>
  </si>
  <si>
    <t>a) Algemene regeling</t>
  </si>
  <si>
    <t>UITGAVEN VOOR REKENING VAN HET RIZIV</t>
  </si>
  <si>
    <t>Primaire arbeidsongeschiktheid</t>
  </si>
  <si>
    <t>Moederschapsuitkeringen</t>
  </si>
  <si>
    <t>Invaliditeit</t>
  </si>
  <si>
    <t>Uitkeringen voor begrafeniskosten</t>
  </si>
  <si>
    <t>V.</t>
  </si>
  <si>
    <t>Uitkeringen grensarbeiders</t>
  </si>
  <si>
    <t>VI.</t>
  </si>
  <si>
    <t>Beroepsherscholing</t>
  </si>
  <si>
    <t>VII.</t>
  </si>
  <si>
    <t>Gerechtelijke intresten</t>
  </si>
  <si>
    <t>VIII.</t>
  </si>
  <si>
    <t xml:space="preserve">Uitkeringen en andere uitgaven terug te betalen </t>
  </si>
  <si>
    <t>door het RIZIV (Totaal I tot VII)</t>
  </si>
  <si>
    <t>ONTVANGSTEN VOOR REKENING VAN HET RIZIV</t>
  </si>
  <si>
    <t>Aanvullende bijdragen (40%)</t>
  </si>
  <si>
    <t>Financiële intresten</t>
  </si>
  <si>
    <t>(-) (+)</t>
  </si>
  <si>
    <t>Gerechtelijke intresten en intresten bekomen bij minnelijke schikking</t>
  </si>
  <si>
    <t>Overdracht van ontvangsten aan het RIZIV (Totaal I tot III)</t>
  </si>
  <si>
    <t>b) Regeling zelfstandigen</t>
  </si>
  <si>
    <t>Overdracht van ontvangsten aan het RIZIV (Totaal II tot III)</t>
  </si>
  <si>
    <t>A.2. GENEESKUNDIGE VERZORGING : ONTVANGSTEN VOOR REKENING VAN HET RIZIV</t>
  </si>
  <si>
    <t>Persoonlijke bijdragen</t>
  </si>
  <si>
    <t>A.</t>
  </si>
  <si>
    <t>Gepensioneerden</t>
  </si>
  <si>
    <t>B.</t>
  </si>
  <si>
    <t>Weduwen en weduwnaars</t>
  </si>
  <si>
    <t>C.</t>
  </si>
  <si>
    <t>Voortgezette verzekering</t>
  </si>
  <si>
    <t>D.</t>
  </si>
  <si>
    <t xml:space="preserve">Aanvullende bijdragen algemene regeling (60%) </t>
  </si>
  <si>
    <t>E.</t>
  </si>
  <si>
    <t>Studenten</t>
  </si>
  <si>
    <t>F.</t>
  </si>
  <si>
    <t>Rechthebbenden ingeschreven in het rijksregister</t>
  </si>
  <si>
    <t>G.</t>
  </si>
  <si>
    <t>Aanvullende bijdragen en voorlopige bijdragen zelfstandigen</t>
  </si>
  <si>
    <t>H.</t>
  </si>
  <si>
    <t>Aanvullende bijdragen - zelfstandigen in het buitenland</t>
  </si>
  <si>
    <t>Weduwen en weduwnaars van mindervalide zelfstandigen</t>
  </si>
  <si>
    <t>J.</t>
  </si>
  <si>
    <t>Leden van kloostergemeenschappen</t>
  </si>
  <si>
    <t>7061/2</t>
  </si>
  <si>
    <t>Financiële resultaten</t>
  </si>
  <si>
    <t>Bijzonder reservefonds</t>
  </si>
  <si>
    <t>1.</t>
  </si>
  <si>
    <t>Uit boni</t>
  </si>
  <si>
    <t>2.</t>
  </si>
  <si>
    <t>Uit bijdragen en/of eigen middelen van de</t>
  </si>
  <si>
    <t>verzekeringsinstelling</t>
  </si>
  <si>
    <t xml:space="preserve">B. </t>
  </si>
  <si>
    <t>Z.I.V.</t>
  </si>
  <si>
    <t>Administratieve vergoedingen</t>
  </si>
  <si>
    <t>Overdracht van ontvangsten aan het RIZIV (Totaal I tot IV)</t>
  </si>
  <si>
    <t>B. GENEESKUNDIGE VERZORGING : RESULTATENREKENING</t>
  </si>
  <si>
    <t>OPBRENGSTEN VAN DE VERZEKERINGSINSTELLING</t>
  </si>
  <si>
    <t>Inkomstenaandeel in de begrotingsdoelstelling</t>
  </si>
  <si>
    <t>(+)</t>
  </si>
  <si>
    <t>Inkomsten toegekend door het RIZIV bovenop de begrotingsdoelstelling</t>
  </si>
  <si>
    <t>als gevolg van exogene factoren</t>
  </si>
  <si>
    <t>Terugbetaling internationale verdragen (rubrieken X en XI)</t>
  </si>
  <si>
    <t>Tussenkomsten van het RIZIV in de kosten</t>
  </si>
  <si>
    <t>(rubrieken VI.B, XII en XIII)</t>
  </si>
  <si>
    <t>Opbrengsten van de verzekeringsinstelling (I tot V)</t>
  </si>
  <si>
    <t>KOSTEN VAN DE VERZEKERINGSINSTELLING</t>
  </si>
  <si>
    <t>Geneeskundige verzorging</t>
  </si>
  <si>
    <t>A. Uitgaven in het kader van de financiële verantwoordelijkheid</t>
  </si>
  <si>
    <t>(-)</t>
  </si>
  <si>
    <t>B. Uitgaven in het kader van artikel 56 van de wet van 14.7.1994</t>
  </si>
  <si>
    <t>Vermindering berekeningsbasis tariferingsdiensten</t>
  </si>
  <si>
    <t>Ziekenhuistwaalfden</t>
  </si>
  <si>
    <t>IX.</t>
  </si>
  <si>
    <t>Inhaalbedragen ziekenhuizen</t>
  </si>
  <si>
    <t>X.</t>
  </si>
  <si>
    <t>Geneeskundige verzorging van Belgen in het buitenland (Bijlage T 3)</t>
  </si>
  <si>
    <t>XI.</t>
  </si>
  <si>
    <t>Geneeskundige verzorging van buitenlanders in België (IV 11)</t>
  </si>
  <si>
    <t>XII.</t>
  </si>
  <si>
    <t>Vergoeding aan tariferingsdiensten</t>
  </si>
  <si>
    <t>XIII.</t>
  </si>
  <si>
    <t>XIV.</t>
  </si>
  <si>
    <t>Uitgaven ten laste van de FOD Volksgezondheid</t>
  </si>
  <si>
    <t xml:space="preserve">A. Uitgaven vermeld op de documenten N </t>
  </si>
  <si>
    <t>B. Inhaalbedragen ziekenhuizen</t>
  </si>
  <si>
    <t>C. Uitgaven vermeld op document IV 11</t>
  </si>
  <si>
    <t>Kosten van de verzekeringsinstelling (VI tot XIV)</t>
  </si>
  <si>
    <t>602/603</t>
  </si>
  <si>
    <t>B. GENEESKUNDIGE VERZORGING : RESULTATENREKENING  (vervolg)</t>
  </si>
  <si>
    <t>VERWERKING VAN HET BONI</t>
  </si>
  <si>
    <t>XVI.</t>
  </si>
  <si>
    <t>Boni van het boekjaar</t>
  </si>
  <si>
    <t>XVII.</t>
  </si>
  <si>
    <t>Inhouding door het RIZIV van 75 % van het boni</t>
  </si>
  <si>
    <t>XVIII.</t>
  </si>
  <si>
    <t>Toevoeging aan het bijzonder reservefonds boni</t>
  </si>
  <si>
    <t>VERWERKING VAN HET MALI</t>
  </si>
  <si>
    <t>XIX.</t>
  </si>
  <si>
    <t>Mali van het boekjaar</t>
  </si>
  <si>
    <t>XX.</t>
  </si>
  <si>
    <t>Tussenkomst van het RIZIV :</t>
  </si>
  <si>
    <t>A. begrenzing van het mali</t>
  </si>
  <si>
    <t>B. ten belope van 75 % van het begrensd mali</t>
  </si>
  <si>
    <t>XXI.</t>
  </si>
  <si>
    <t>Onttrekking uit het bijzonder reservefonds boni</t>
  </si>
  <si>
    <t>XXII.</t>
  </si>
  <si>
    <t>Onttrekking uit het bijzonder reservefonds bijdragen</t>
  </si>
  <si>
    <t>XXIII.</t>
  </si>
  <si>
    <t>Onttrekking uit het bijzonder reservefonds eigen middelen</t>
  </si>
  <si>
    <t>XXIV.</t>
  </si>
  <si>
    <t>Onttrekking uit de overige reserves</t>
  </si>
  <si>
    <t>XXV.</t>
  </si>
  <si>
    <t>Tussenkomst van de leden tot aanzuivering van het mali (via bijdragen)</t>
  </si>
  <si>
    <t>XXVI.</t>
  </si>
  <si>
    <t>Tenlastename van het mali door de verzekeringsinstelling (eigen inbreng)</t>
  </si>
  <si>
    <t>XXVII.</t>
  </si>
  <si>
    <t>Tenlastename van het mali door andere VI's ingevolge collectieve mutatie</t>
  </si>
  <si>
    <t>AANPASSING VAN HET RESULTAAT VAN EEN VORIG BOEKJAAR</t>
  </si>
  <si>
    <t>XXX.</t>
  </si>
  <si>
    <t>Boekjaar waarvan het resultaat wordt aangepast</t>
  </si>
  <si>
    <t>XXXI.</t>
  </si>
  <si>
    <t xml:space="preserve">Voorlopig boni (+) / mali (-) van het betreffende boekjaar  </t>
  </si>
  <si>
    <t>(-)(+)</t>
  </si>
  <si>
    <t>XXXII.</t>
  </si>
  <si>
    <t>Definitief boni (+) / mali (-) van het betreffende boekjaar</t>
  </si>
  <si>
    <t>XXXIII.</t>
  </si>
  <si>
    <t>Aanpassing van het resultaat (rubriek XXXII - rubriek XXXI)</t>
  </si>
  <si>
    <t>693/793</t>
  </si>
  <si>
    <t xml:space="preserve">VERWERKING VAN HET AANGEPASTE RESULTAAT </t>
  </si>
  <si>
    <t>XXXIV.</t>
  </si>
  <si>
    <t>XXXV.</t>
  </si>
  <si>
    <t>XXXVI.</t>
  </si>
  <si>
    <t>XXXVII.</t>
  </si>
  <si>
    <t>XXXVIII.</t>
  </si>
  <si>
    <t>XXXIX.</t>
  </si>
  <si>
    <t>XXXX.</t>
  </si>
  <si>
    <t>XXXXI.</t>
  </si>
  <si>
    <t>XXXXII.</t>
  </si>
  <si>
    <t>XXXXIII.</t>
  </si>
  <si>
    <t>C. RESULTATENREKENING VAN DE ADMINISTRATIEKOSTEN INZAKE DE VERPLICHTE</t>
  </si>
  <si>
    <t>VERZEKERING VOOR GENEESKUNDIGE VERZORGING EN UITKERINGEN</t>
  </si>
  <si>
    <t>WERKINGSRESULTATEN</t>
  </si>
  <si>
    <t>Vergoeding voor administratiekosten verplichte verzekering</t>
  </si>
  <si>
    <t>Diensten en diverse goederen en kosten</t>
  </si>
  <si>
    <t>Bezoldigingen, sociale lasten, pensioenen</t>
  </si>
  <si>
    <t>Afschrijvingen en waardeverminderingen op oprichtingskosten</t>
  </si>
  <si>
    <t>630, 6391</t>
  </si>
  <si>
    <t>en op immateriële en materiële vaste activa</t>
  </si>
  <si>
    <t>Waardeverminderingen op vlottende activa</t>
  </si>
  <si>
    <t>631/3, 6392</t>
  </si>
  <si>
    <t>XV.</t>
  </si>
  <si>
    <t>Overige bedrijfsopbrengsten</t>
  </si>
  <si>
    <t>A. Aanrekening van werkingskosten aan derden</t>
  </si>
  <si>
    <t>732/9</t>
  </si>
  <si>
    <t>B. Overige bedrijfsopbrengsten</t>
  </si>
  <si>
    <t>Overige bedrijfskosten</t>
  </si>
  <si>
    <t>641/8</t>
  </si>
  <si>
    <t>Aandeel in de gemeenschappelijke werkingskosten</t>
  </si>
  <si>
    <t>A. ten bate van de verplichte verzekering</t>
  </si>
  <si>
    <t xml:space="preserve">B. ten laste van de verplichte verzekering </t>
  </si>
  <si>
    <t>Werkingsresultaten (IX tot XVIII)</t>
  </si>
  <si>
    <t>72/64</t>
  </si>
  <si>
    <t>FINANCIELE RESULTATEN</t>
  </si>
  <si>
    <t>Financiële opbrengsten</t>
  </si>
  <si>
    <t>Financiële kosten</t>
  </si>
  <si>
    <t>Financiële resultaten (XIX tot XX)</t>
  </si>
  <si>
    <t>72/65</t>
  </si>
  <si>
    <t>Uitzonderlijke opbrengsten</t>
  </si>
  <si>
    <t>A. Overdracht om niet van vermogen door derden</t>
  </si>
  <si>
    <t>B. Overige uitzonderlijke opbrengsten</t>
  </si>
  <si>
    <t>763, 769</t>
  </si>
  <si>
    <t>Uitzonderlijke kosten</t>
  </si>
  <si>
    <t>Uitzonderlijke resultaten (XXI tot XXII)</t>
  </si>
  <si>
    <t>72/66</t>
  </si>
  <si>
    <t>XXIII. RESULTAAT VAN HET BOEKJAAR</t>
  </si>
  <si>
    <t>Verplichte verzekering</t>
  </si>
  <si>
    <t xml:space="preserve">Sectie 1 : Balans - Passief </t>
  </si>
  <si>
    <t>I. A. Bijzonder reservefonds</t>
  </si>
  <si>
    <t>V.I.</t>
  </si>
  <si>
    <t>Totaal</t>
  </si>
  <si>
    <t>Sectie 2 : Resultatenrekening</t>
  </si>
  <si>
    <t>A.1. Uitkeringen : Uitgaven en ontvangsten voor rekening van het RIZIV</t>
  </si>
  <si>
    <t>I. Primaire arbeidsongeschiktheid</t>
  </si>
  <si>
    <t>II. Moederschapsuitkeringen</t>
  </si>
  <si>
    <t>III. Invaliditeit</t>
  </si>
  <si>
    <t>B. Geneeskundige verzorging : Resultatenrekening</t>
  </si>
  <si>
    <t>Kosten van de verzekeringsinstelling</t>
  </si>
  <si>
    <t>VI. Geneeskundige verzorging</t>
  </si>
  <si>
    <t>VIII. Ziekenhuistwaalfden</t>
  </si>
  <si>
    <t>C. Resultatenrekening van de administratiekosten inzake de verplichte verzekering voor geneeskundige verzorgingen uitkeringen</t>
  </si>
  <si>
    <t>IX. Vergoeding voor administratiekosten verplichte verzekering</t>
  </si>
  <si>
    <t>XXIII. Boni (+), mali (-) van het boekjaar</t>
  </si>
  <si>
    <t>Balans - passief</t>
  </si>
  <si>
    <t>Uitkeringen</t>
  </si>
  <si>
    <t>GV - ontvangsten voor RIZIV</t>
  </si>
  <si>
    <t>Resultatenrekening GV (1)</t>
  </si>
  <si>
    <t>Resultatenrekening GV (2)</t>
  </si>
  <si>
    <t xml:space="preserve">C. RESULTATENREKENING VAN DE ADMINISTRATIEKOSTEN INZAKE DE VERPLICHTE </t>
  </si>
  <si>
    <t>Resultatenrekening AK</t>
  </si>
  <si>
    <t>Verplichte verzekering : belangrijkste rubrieken van de jaarrekening per verzekeringsinstelling</t>
  </si>
  <si>
    <t xml:space="preserve"> Boni (+)/mali (-) van het boekjaar geneeskundige verzorging (rubrieken XVI en XIX)</t>
  </si>
  <si>
    <t>Opbrengsten van de verzekeringsinstelling</t>
  </si>
  <si>
    <t>Aanpassing van het resultaat van een vorig boekjaar</t>
  </si>
  <si>
    <t>Verwerking van het aangepaste resultaat</t>
  </si>
  <si>
    <t>Balans - actief</t>
  </si>
  <si>
    <t>Boni / mali</t>
  </si>
  <si>
    <t>Uitsplitsing per VI</t>
  </si>
  <si>
    <t>Klik voor het openen van het gewenste tabblad met de globalisatie op onderstaande link.</t>
  </si>
  <si>
    <t xml:space="preserve">     Voor detail per VI: klik op de link in kolom I</t>
  </si>
  <si>
    <t xml:space="preserve">Voor detail per VI: klik op de link in kolom E  </t>
  </si>
  <si>
    <t>Voor detail per VI: klik op de link in kolom D</t>
  </si>
  <si>
    <t>Voor detail van de boni / mali per VI: klik op de link in kolom D</t>
  </si>
  <si>
    <t xml:space="preserve">     VERZEKERING VOOR GENEESKUNDIGE VERZORGING EN UITKERINGEN</t>
  </si>
  <si>
    <t>De belangrijkste rubrieken van bovenvermelde schema's zijn tevens uitgesplitst per verzekeringsinstelling (VI) in het laatste tabblad 'Uitsplitsing per VI'.</t>
  </si>
  <si>
    <t>Benaming van de verzekeringsinstellingen:</t>
  </si>
  <si>
    <t>Landsbond der Christelijke Mutualiteiten</t>
  </si>
  <si>
    <t>Landsbond van de Neutrale Ziekenfondsen</t>
  </si>
  <si>
    <t>Nationaal Verbond van Socialistische Mutualiteiten</t>
  </si>
  <si>
    <t>Landsbond van Liberale Mutualiteiten</t>
  </si>
  <si>
    <t>Landsbond van de Onafhankelijke Ziekenfondsen</t>
  </si>
  <si>
    <t>Hulpkas voor Ziekte- en Invaliditeitsverzekering</t>
  </si>
  <si>
    <t>Hieronder volgt een overzicht van de verzekeringsinstellingen:</t>
  </si>
  <si>
    <t>100 - Landsbond der Christelijke Mutualiteiten</t>
  </si>
  <si>
    <t>200 - Landsbond van de Neutrale Ziekenfondsen</t>
  </si>
  <si>
    <t>300 - Nationaal Verbond van Socialistische Mutualiteiten</t>
  </si>
  <si>
    <t>400 - Landsbond van Liberale Mutualiteiten</t>
  </si>
  <si>
    <t>500 - Landsbond van de Onafhankelijke Ziekenfondsen</t>
  </si>
  <si>
    <t>600 - Hulpkas voor Ziekte- en Invaliditeitsverzekering</t>
  </si>
  <si>
    <t>Kas der Geneeskundige Verzorging van HR Rail</t>
  </si>
  <si>
    <t>900 - Kas der Geneeskundige Verzorging van HR Rail</t>
  </si>
  <si>
    <r>
      <t>Oprichtingskosten</t>
    </r>
    <r>
      <rPr>
        <vertAlign val="superscript"/>
        <sz val="10"/>
        <rFont val="Calibri"/>
        <family val="2"/>
        <scheme val="minor"/>
      </rPr>
      <t xml:space="preserve"> (1)</t>
    </r>
  </si>
  <si>
    <r>
      <t>Immateriële vaste activa</t>
    </r>
    <r>
      <rPr>
        <vertAlign val="superscript"/>
        <sz val="10"/>
        <rFont val="Calibri"/>
        <family val="2"/>
        <scheme val="minor"/>
      </rPr>
      <t xml:space="preserve"> (1)</t>
    </r>
  </si>
  <si>
    <r>
      <t xml:space="preserve">Materiële vaste activa </t>
    </r>
    <r>
      <rPr>
        <vertAlign val="superscript"/>
        <sz val="10"/>
        <rFont val="Calibri"/>
        <family val="2"/>
        <scheme val="minor"/>
      </rPr>
      <t>(1)</t>
    </r>
  </si>
  <si>
    <r>
      <t xml:space="preserve">Financiële vaste activa </t>
    </r>
    <r>
      <rPr>
        <vertAlign val="superscript"/>
        <sz val="10"/>
        <rFont val="Calibri"/>
        <family val="2"/>
        <scheme val="minor"/>
      </rPr>
      <t>(1)</t>
    </r>
  </si>
  <si>
    <r>
      <t xml:space="preserve">Voorraden </t>
    </r>
    <r>
      <rPr>
        <vertAlign val="superscript"/>
        <sz val="10"/>
        <color indexed="8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</si>
  <si>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Gefinancierd door de reserve administratiekosten (post 1399) of door derden.</t>
    </r>
  </si>
  <si>
    <r>
      <t xml:space="preserve">B. Reserve administratiekosten 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</si>
  <si>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In de mate waarin de reserve in de boekhouding van de verplichte verzekering voor geneeskundige verzorging</t>
    </r>
  </si>
  <si>
    <r>
      <t>Boni (+), Mali (-) van het boekjaar</t>
    </r>
    <r>
      <rPr>
        <b/>
        <vertAlign val="superscript"/>
        <sz val="10"/>
        <rFont val="Calibri"/>
        <family val="2"/>
        <scheme val="minor"/>
      </rPr>
      <t xml:space="preserve"> (1)</t>
    </r>
  </si>
  <si>
    <t>In de schema's zelf is bij deze rubrieken een link toegevoegd die leidt naar de uitsplitsing per VI in dit tabblad.</t>
  </si>
  <si>
    <t>A. Meerwaarden op de realisatie van materiële vaste activa</t>
  </si>
  <si>
    <t>B. Overdracht om niet van vermogen door derden</t>
  </si>
  <si>
    <t>Niet-recurrente bedrijfsopbrengsten (vanaf 2015)</t>
  </si>
  <si>
    <t>A. Minderwaarden op de realisatie van materiële vaste activa</t>
  </si>
  <si>
    <t>B. Overige niet-recurrente bedrijfskosten</t>
  </si>
  <si>
    <t>C .Overige niet-recurrente bedrijfsopbrengsten</t>
  </si>
  <si>
    <t>Niet-recurrente bedrijfskosten (vanaf 2015)</t>
  </si>
  <si>
    <t xml:space="preserve">XXIII. </t>
  </si>
  <si>
    <t>Niet-recurrente financiële opbrengsten (vanaf 2015)</t>
  </si>
  <si>
    <t>Niet-recurrente financiële kosten (vanaf 2015)</t>
  </si>
  <si>
    <t>C. Uitgaven ten laste van de gemeenschappen en gewesten (vanaf 2015)</t>
  </si>
  <si>
    <t>71241/3</t>
  </si>
  <si>
    <t>B. Toelagen van de gemeenschappen en gewesten (rubrieken VI.C en VIII.B)</t>
  </si>
  <si>
    <t xml:space="preserve">1. Waals Gewest </t>
  </si>
  <si>
    <t>2. Vlaamse Gemeenschap</t>
  </si>
  <si>
    <t>3. Duitstalige Gemeenschap</t>
  </si>
  <si>
    <t>4. Gemeenschappelijke Gemeenschapscommissie</t>
  </si>
  <si>
    <t>5. Franse Gemeenschapscommissie</t>
  </si>
  <si>
    <t>6. Vlaamse Gemeenschapscommissie</t>
  </si>
  <si>
    <t>7. Franse Gemeenschap</t>
  </si>
  <si>
    <t>Toelagen</t>
  </si>
  <si>
    <t>B. Uitgaven ten laste van de gemeenschappen en gewesten</t>
  </si>
  <si>
    <t>A. Federale uitgaven (vanaf 2015)</t>
  </si>
  <si>
    <t>A. Toelagen van de FOD Volksgezondheid (rubriek XIV) (vanaf 2015)</t>
  </si>
  <si>
    <t>UITZONDERLIJKE RESULTATEN (tot en met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</si>
</sst>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70C0"/>
      <name val="Calibri"/>
      <family val="2"/>
      <scheme val="minor"/>
    </font>
    <font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</cellStyleXfs>
  <cellXfs count="384">
    <xf numFmtId="0" fontId="0" fillId="0" borderId="0" xfId="0"/>
    <xf numFmtId="0" fontId="4" fillId="0" borderId="11" xfId="2" quotePrefix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10" xfId="2" quotePrefix="1" applyFont="1" applyBorder="1" applyAlignment="1">
      <alignment horizontal="right"/>
    </xf>
    <xf numFmtId="0" fontId="4" fillId="0" borderId="11" xfId="2" quotePrefix="1" applyFont="1" applyBorder="1" applyAlignment="1">
      <alignment horizontal="center"/>
    </xf>
    <xf numFmtId="0" fontId="4" fillId="0" borderId="14" xfId="2" quotePrefix="1" applyFont="1" applyBorder="1" applyAlignment="1">
      <alignment horizontal="right"/>
    </xf>
    <xf numFmtId="0" fontId="4" fillId="0" borderId="0" xfId="2" quotePrefix="1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/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2" fillId="0" borderId="0" xfId="2" quotePrefix="1" applyFont="1"/>
    <xf numFmtId="0" fontId="12" fillId="0" borderId="0" xfId="0" applyFont="1" applyAlignment="1">
      <alignment vertical="center"/>
    </xf>
    <xf numFmtId="0" fontId="13" fillId="0" borderId="0" xfId="1" applyFont="1" applyBorder="1" applyAlignment="1">
      <alignment horizontal="left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5" fillId="0" borderId="0" xfId="1" applyFont="1" applyBorder="1" applyAlignment="1">
      <alignment horizontal="left" vertical="center" wrapText="1"/>
    </xf>
    <xf numFmtId="0" fontId="2" fillId="0" borderId="0" xfId="2" applyFont="1"/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1" applyFont="1" applyBorder="1" applyAlignment="1">
      <alignment horizontal="left" vertical="top"/>
    </xf>
    <xf numFmtId="0" fontId="2" fillId="0" borderId="0" xfId="2" applyFont="1" applyAlignment="1">
      <alignment horizontal="left"/>
    </xf>
    <xf numFmtId="0" fontId="13" fillId="0" borderId="0" xfId="1" applyFont="1" applyBorder="1" applyAlignment="1">
      <alignment horizontal="center" vertical="top"/>
    </xf>
    <xf numFmtId="0" fontId="2" fillId="0" borderId="0" xfId="2" quotePrefix="1" applyFont="1" applyAlignment="1">
      <alignment horizontal="left" vertical="center" wrapText="1"/>
    </xf>
    <xf numFmtId="0" fontId="0" fillId="0" borderId="0" xfId="0" applyFont="1" applyBorder="1" applyAlignment="1"/>
    <xf numFmtId="0" fontId="0" fillId="0" borderId="0" xfId="0" quotePrefix="1" applyFont="1"/>
    <xf numFmtId="0" fontId="17" fillId="0" borderId="0" xfId="1" applyFont="1" applyBorder="1" applyAlignment="1">
      <alignment horizontal="left"/>
    </xf>
    <xf numFmtId="0" fontId="15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2" fillId="0" borderId="0" xfId="2" quotePrefix="1" applyFont="1" applyBorder="1"/>
    <xf numFmtId="0" fontId="18" fillId="0" borderId="0" xfId="1" applyFont="1" applyBorder="1" applyAlignment="1">
      <alignment horizontal="left"/>
    </xf>
    <xf numFmtId="0" fontId="19" fillId="0" borderId="0" xfId="0" applyFont="1" applyBorder="1"/>
    <xf numFmtId="0" fontId="20" fillId="0" borderId="0" xfId="0" applyFont="1"/>
    <xf numFmtId="0" fontId="21" fillId="0" borderId="0" xfId="1" applyFont="1"/>
    <xf numFmtId="0" fontId="22" fillId="0" borderId="0" xfId="1" applyFont="1"/>
    <xf numFmtId="0" fontId="23" fillId="0" borderId="0" xfId="1" applyFont="1"/>
    <xf numFmtId="0" fontId="22" fillId="3" borderId="0" xfId="1" applyFont="1" applyFill="1"/>
    <xf numFmtId="0" fontId="22" fillId="0" borderId="0" xfId="1" applyFont="1" applyAlignment="1">
      <alignment horizontal="centerContinuous"/>
    </xf>
    <xf numFmtId="0" fontId="22" fillId="3" borderId="0" xfId="1" applyFont="1" applyFill="1" applyAlignment="1">
      <alignment horizontal="centerContinuous"/>
    </xf>
    <xf numFmtId="0" fontId="22" fillId="0" borderId="0" xfId="1" applyFont="1" applyAlignment="1">
      <alignment vertical="top"/>
    </xf>
    <xf numFmtId="0" fontId="17" fillId="0" borderId="1" xfId="1" applyFont="1" applyBorder="1" applyAlignment="1">
      <alignment horizontal="left"/>
    </xf>
    <xf numFmtId="0" fontId="24" fillId="0" borderId="2" xfId="1" applyFont="1" applyBorder="1" applyAlignment="1">
      <alignment horizontal="centerContinuous"/>
    </xf>
    <xf numFmtId="0" fontId="22" fillId="0" borderId="2" xfId="1" applyFont="1" applyBorder="1" applyAlignment="1">
      <alignment horizontal="centerContinuous"/>
    </xf>
    <xf numFmtId="0" fontId="22" fillId="0" borderId="3" xfId="1" applyFont="1" applyBorder="1" applyAlignment="1">
      <alignment horizontal="centerContinuous"/>
    </xf>
    <xf numFmtId="0" fontId="17" fillId="0" borderId="4" xfId="1" applyFont="1" applyBorder="1" applyAlignment="1">
      <alignment horizontal="center"/>
    </xf>
    <xf numFmtId="0" fontId="17" fillId="3" borderId="4" xfId="1" applyFont="1" applyFill="1" applyBorder="1" applyAlignment="1">
      <alignment horizontal="center"/>
    </xf>
    <xf numFmtId="0" fontId="22" fillId="0" borderId="5" xfId="1" applyFont="1" applyBorder="1"/>
    <xf numFmtId="0" fontId="22" fillId="0" borderId="6" xfId="1" applyFont="1" applyBorder="1"/>
    <xf numFmtId="0" fontId="22" fillId="0" borderId="7" xfId="1" applyFont="1" applyBorder="1"/>
    <xf numFmtId="0" fontId="17" fillId="0" borderId="8" xfId="1" applyFont="1" applyBorder="1" applyAlignment="1">
      <alignment horizontal="center"/>
    </xf>
    <xf numFmtId="0" fontId="17" fillId="0" borderId="8" xfId="1" applyFont="1" applyBorder="1"/>
    <xf numFmtId="0" fontId="17" fillId="3" borderId="8" xfId="1" applyFont="1" applyFill="1" applyBorder="1"/>
    <xf numFmtId="0" fontId="13" fillId="0" borderId="9" xfId="1" applyFont="1" applyBorder="1" applyAlignment="1">
      <alignment horizontal="centerContinuous"/>
    </xf>
    <xf numFmtId="0" fontId="17" fillId="0" borderId="10" xfId="1" applyFont="1" applyBorder="1" applyAlignment="1">
      <alignment horizontal="center" vertical="top"/>
    </xf>
    <xf numFmtId="4" fontId="17" fillId="0" borderId="10" xfId="1" applyNumberFormat="1" applyFont="1" applyBorder="1"/>
    <xf numFmtId="4" fontId="17" fillId="3" borderId="10" xfId="1" applyNumberFormat="1" applyFont="1" applyFill="1" applyBorder="1"/>
    <xf numFmtId="0" fontId="22" fillId="0" borderId="9" xfId="1" quotePrefix="1" applyFont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22" fillId="0" borderId="0" xfId="1" applyFont="1" applyBorder="1"/>
    <xf numFmtId="0" fontId="22" fillId="0" borderId="11" xfId="1" applyFont="1" applyBorder="1"/>
    <xf numFmtId="0" fontId="22" fillId="0" borderId="9" xfId="1" applyFont="1" applyBorder="1" applyAlignment="1">
      <alignment horizontal="center"/>
    </xf>
    <xf numFmtId="2" fontId="22" fillId="0" borderId="10" xfId="1" applyNumberFormat="1" applyFont="1" applyBorder="1"/>
    <xf numFmtId="2" fontId="22" fillId="3" borderId="10" xfId="1" applyNumberFormat="1" applyFont="1" applyFill="1" applyBorder="1"/>
    <xf numFmtId="0" fontId="22" fillId="0" borderId="0" xfId="1" quotePrefix="1" applyFont="1" applyBorder="1" applyAlignment="1">
      <alignment horizontal="left"/>
    </xf>
    <xf numFmtId="4" fontId="22" fillId="0" borderId="10" xfId="1" applyNumberFormat="1" applyFont="1" applyBorder="1"/>
    <xf numFmtId="4" fontId="22" fillId="3" borderId="10" xfId="1" applyNumberFormat="1" applyFont="1" applyFill="1" applyBorder="1"/>
    <xf numFmtId="0" fontId="22" fillId="0" borderId="9" xfId="1" applyFont="1" applyBorder="1"/>
    <xf numFmtId="0" fontId="24" fillId="0" borderId="0" xfId="1" applyFont="1" applyBorder="1" applyAlignment="1">
      <alignment horizontal="centerContinuous"/>
    </xf>
    <xf numFmtId="0" fontId="22" fillId="0" borderId="0" xfId="1" applyFont="1" applyBorder="1" applyAlignment="1">
      <alignment horizontal="centerContinuous"/>
    </xf>
    <xf numFmtId="0" fontId="22" fillId="0" borderId="11" xfId="1" applyFont="1" applyBorder="1" applyAlignment="1">
      <alignment horizontal="centerContinuous"/>
    </xf>
    <xf numFmtId="0" fontId="17" fillId="0" borderId="9" xfId="1" applyFont="1" applyBorder="1" applyAlignment="1">
      <alignment horizontal="center"/>
    </xf>
    <xf numFmtId="0" fontId="26" fillId="0" borderId="9" xfId="1" quotePrefix="1" applyFont="1" applyBorder="1" applyAlignment="1">
      <alignment horizontal="left"/>
    </xf>
    <xf numFmtId="0" fontId="26" fillId="0" borderId="0" xfId="1" quotePrefix="1" applyFont="1" applyBorder="1" applyAlignment="1">
      <alignment horizontal="left"/>
    </xf>
    <xf numFmtId="0" fontId="26" fillId="0" borderId="0" xfId="1" applyFont="1" applyBorder="1"/>
    <xf numFmtId="0" fontId="26" fillId="0" borderId="11" xfId="1" applyFont="1" applyBorder="1"/>
    <xf numFmtId="0" fontId="26" fillId="0" borderId="9" xfId="1" applyFont="1" applyBorder="1" applyAlignment="1">
      <alignment horizontal="center"/>
    </xf>
    <xf numFmtId="4" fontId="26" fillId="0" borderId="10" xfId="1" applyNumberFormat="1" applyFont="1" applyBorder="1"/>
    <xf numFmtId="4" fontId="26" fillId="3" borderId="10" xfId="1" applyNumberFormat="1" applyFont="1" applyFill="1" applyBorder="1"/>
    <xf numFmtId="0" fontId="23" fillId="0" borderId="9" xfId="1" applyFont="1" applyBorder="1"/>
    <xf numFmtId="0" fontId="23" fillId="0" borderId="0" xfId="1" applyFont="1" applyBorder="1"/>
    <xf numFmtId="0" fontId="28" fillId="0" borderId="0" xfId="1" applyFont="1" applyBorder="1"/>
    <xf numFmtId="0" fontId="28" fillId="0" borderId="0" xfId="1" quotePrefix="1" applyFont="1" applyBorder="1" applyAlignment="1">
      <alignment horizontal="left"/>
    </xf>
    <xf numFmtId="0" fontId="23" fillId="0" borderId="11" xfId="1" applyFont="1" applyBorder="1"/>
    <xf numFmtId="0" fontId="23" fillId="0" borderId="9" xfId="1" applyFont="1" applyBorder="1" applyAlignment="1">
      <alignment horizontal="center"/>
    </xf>
    <xf numFmtId="4" fontId="23" fillId="0" borderId="10" xfId="1" applyNumberFormat="1" applyFont="1" applyBorder="1"/>
    <xf numFmtId="4" fontId="23" fillId="3" borderId="10" xfId="1" applyNumberFormat="1" applyFont="1" applyFill="1" applyBorder="1"/>
    <xf numFmtId="0" fontId="28" fillId="0" borderId="0" xfId="1" quotePrefix="1" applyFont="1" applyFill="1" applyBorder="1" applyAlignment="1">
      <alignment horizontal="left"/>
    </xf>
    <xf numFmtId="0" fontId="28" fillId="0" borderId="0" xfId="1" quotePrefix="1" applyFont="1" applyFill="1" applyBorder="1"/>
    <xf numFmtId="0" fontId="28" fillId="0" borderId="0" xfId="1" applyFont="1" applyFill="1" applyBorder="1"/>
    <xf numFmtId="0" fontId="23" fillId="0" borderId="0" xfId="1" applyFont="1" applyFill="1" applyBorder="1"/>
    <xf numFmtId="0" fontId="23" fillId="0" borderId="11" xfId="1" applyFont="1" applyFill="1" applyBorder="1"/>
    <xf numFmtId="2" fontId="23" fillId="2" borderId="10" xfId="1" applyNumberFormat="1" applyFont="1" applyFill="1" applyBorder="1"/>
    <xf numFmtId="0" fontId="23" fillId="0" borderId="10" xfId="1" applyFont="1" applyBorder="1"/>
    <xf numFmtId="0" fontId="23" fillId="3" borderId="11" xfId="1" applyFont="1" applyFill="1" applyBorder="1"/>
    <xf numFmtId="0" fontId="28" fillId="0" borderId="0" xfId="1" applyFont="1" applyFill="1" applyBorder="1" applyAlignment="1">
      <alignment horizontal="left"/>
    </xf>
    <xf numFmtId="0" fontId="22" fillId="0" borderId="10" xfId="1" applyFont="1" applyBorder="1"/>
    <xf numFmtId="0" fontId="22" fillId="3" borderId="10" xfId="1" applyFont="1" applyFill="1" applyBorder="1"/>
    <xf numFmtId="0" fontId="22" fillId="0" borderId="5" xfId="1" applyFont="1" applyBorder="1" applyAlignment="1">
      <alignment horizontal="center"/>
    </xf>
    <xf numFmtId="0" fontId="22" fillId="0" borderId="8" xfId="1" applyFont="1" applyBorder="1"/>
    <xf numFmtId="0" fontId="22" fillId="3" borderId="8" xfId="1" applyFont="1" applyFill="1" applyBorder="1"/>
    <xf numFmtId="0" fontId="11" fillId="0" borderId="1" xfId="1" applyFont="1" applyBorder="1" applyAlignment="1">
      <alignment horizontal="centerContinuous"/>
    </xf>
    <xf numFmtId="0" fontId="17" fillId="0" borderId="2" xfId="1" applyFont="1" applyBorder="1" applyAlignment="1">
      <alignment horizontal="centerContinuous"/>
    </xf>
    <xf numFmtId="4" fontId="17" fillId="0" borderId="4" xfId="1" applyNumberFormat="1" applyFont="1" applyBorder="1"/>
    <xf numFmtId="4" fontId="17" fillId="3" borderId="4" xfId="1" applyNumberFormat="1" applyFont="1" applyFill="1" applyBorder="1"/>
    <xf numFmtId="0" fontId="17" fillId="0" borderId="12" xfId="1" applyFont="1" applyBorder="1" applyAlignment="1">
      <alignment horizontal="centerContinuous"/>
    </xf>
    <xf numFmtId="0" fontId="17" fillId="0" borderId="13" xfId="1" applyFont="1" applyBorder="1" applyAlignment="1">
      <alignment horizontal="centerContinuous"/>
    </xf>
    <xf numFmtId="0" fontId="22" fillId="0" borderId="12" xfId="1" applyFont="1" applyBorder="1" applyAlignment="1">
      <alignment horizontal="center"/>
    </xf>
    <xf numFmtId="0" fontId="17" fillId="0" borderId="14" xfId="1" applyFont="1" applyBorder="1"/>
    <xf numFmtId="0" fontId="17" fillId="3" borderId="14" xfId="1" applyFont="1" applyFill="1" applyBorder="1"/>
    <xf numFmtId="0" fontId="22" fillId="0" borderId="0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9" fillId="0" borderId="3" xfId="1" applyFont="1" applyBorder="1" applyAlignment="1">
      <alignment horizontal="right"/>
    </xf>
    <xf numFmtId="0" fontId="29" fillId="0" borderId="7" xfId="1" applyFont="1" applyBorder="1" applyAlignment="1">
      <alignment horizontal="right"/>
    </xf>
    <xf numFmtId="0" fontId="13" fillId="0" borderId="1" xfId="1" applyFont="1" applyBorder="1" applyAlignment="1">
      <alignment horizontal="centerContinuous"/>
    </xf>
    <xf numFmtId="0" fontId="17" fillId="0" borderId="1" xfId="1" applyFont="1" applyBorder="1" applyAlignment="1">
      <alignment horizontal="center"/>
    </xf>
    <xf numFmtId="0" fontId="4" fillId="0" borderId="0" xfId="2" quotePrefix="1" applyFont="1" applyAlignment="1"/>
    <xf numFmtId="4" fontId="22" fillId="0" borderId="10" xfId="1" applyNumberFormat="1" applyFont="1" applyFill="1" applyBorder="1"/>
    <xf numFmtId="0" fontId="30" fillId="0" borderId="0" xfId="1" quotePrefix="1" applyFont="1" applyBorder="1" applyAlignment="1">
      <alignment horizontal="left"/>
    </xf>
    <xf numFmtId="0" fontId="22" fillId="0" borderId="0" xfId="1" applyFont="1" applyFill="1" applyBorder="1"/>
    <xf numFmtId="0" fontId="23" fillId="0" borderId="0" xfId="1" quotePrefix="1" applyFont="1" applyBorder="1" applyAlignment="1">
      <alignment horizontal="left"/>
    </xf>
    <xf numFmtId="0" fontId="23" fillId="0" borderId="0" xfId="1" applyFont="1" applyBorder="1" applyAlignment="1">
      <alignment horizontal="left"/>
    </xf>
    <xf numFmtId="0" fontId="23" fillId="0" borderId="0" xfId="1" applyFont="1" applyBorder="1" applyAlignment="1">
      <alignment vertical="top"/>
    </xf>
    <xf numFmtId="0" fontId="23" fillId="0" borderId="0" xfId="1" applyFont="1" applyBorder="1" applyAlignment="1"/>
    <xf numFmtId="2" fontId="23" fillId="0" borderId="10" xfId="1" applyNumberFormat="1" applyFont="1" applyBorder="1"/>
    <xf numFmtId="2" fontId="23" fillId="3" borderId="10" xfId="1" applyNumberFormat="1" applyFont="1" applyFill="1" applyBorder="1"/>
    <xf numFmtId="0" fontId="22" fillId="0" borderId="0" xfId="1" quotePrefix="1" applyFont="1" applyFill="1" applyBorder="1" applyAlignment="1">
      <alignment horizontal="left"/>
    </xf>
    <xf numFmtId="0" fontId="28" fillId="0" borderId="0" xfId="1" applyFont="1" applyBorder="1" applyAlignment="1">
      <alignment vertical="top"/>
    </xf>
    <xf numFmtId="0" fontId="22" fillId="0" borderId="0" xfId="1" quotePrefix="1" applyFont="1" applyBorder="1"/>
    <xf numFmtId="0" fontId="23" fillId="3" borderId="10" xfId="1" applyFont="1" applyFill="1" applyBorder="1"/>
    <xf numFmtId="0" fontId="22" fillId="0" borderId="5" xfId="1" quotePrefix="1" applyFont="1" applyBorder="1" applyAlignment="1">
      <alignment horizontal="left"/>
    </xf>
    <xf numFmtId="0" fontId="22" fillId="0" borderId="6" xfId="1" quotePrefix="1" applyFont="1" applyBorder="1" applyAlignment="1">
      <alignment horizontal="left"/>
    </xf>
    <xf numFmtId="0" fontId="22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Continuous"/>
    </xf>
    <xf numFmtId="0" fontId="17" fillId="0" borderId="0" xfId="1" applyFont="1" applyBorder="1" applyAlignment="1">
      <alignment horizontal="centerContinuous"/>
    </xf>
    <xf numFmtId="4" fontId="17" fillId="0" borderId="4" xfId="1" applyNumberFormat="1" applyFont="1" applyBorder="1" applyAlignment="1"/>
    <xf numFmtId="4" fontId="17" fillId="3" borderId="4" xfId="1" applyNumberFormat="1" applyFont="1" applyFill="1" applyBorder="1" applyAlignment="1"/>
    <xf numFmtId="0" fontId="22" fillId="0" borderId="12" xfId="1" applyFont="1" applyBorder="1" applyAlignment="1">
      <alignment horizontal="centerContinuous" vertical="center"/>
    </xf>
    <xf numFmtId="0" fontId="22" fillId="0" borderId="13" xfId="1" applyFont="1" applyBorder="1" applyAlignment="1">
      <alignment horizontal="centerContinuous" vertical="center"/>
    </xf>
    <xf numFmtId="0" fontId="22" fillId="0" borderId="12" xfId="1" applyFont="1" applyBorder="1" applyAlignment="1">
      <alignment horizontal="center" vertical="center"/>
    </xf>
    <xf numFmtId="0" fontId="22" fillId="0" borderId="14" xfId="1" applyFont="1" applyBorder="1"/>
    <xf numFmtId="0" fontId="22" fillId="3" borderId="14" xfId="1" applyFont="1" applyFill="1" applyBorder="1"/>
    <xf numFmtId="0" fontId="22" fillId="0" borderId="0" xfId="1" applyFont="1" applyAlignment="1"/>
    <xf numFmtId="0" fontId="22" fillId="0" borderId="0" xfId="1" applyFont="1" applyBorder="1" applyAlignment="1"/>
    <xf numFmtId="0" fontId="22" fillId="3" borderId="0" xfId="1" applyFont="1" applyFill="1" applyBorder="1" applyAlignment="1"/>
    <xf numFmtId="0" fontId="22" fillId="0" borderId="0" xfId="1" applyFont="1" applyAlignment="1">
      <alignment horizontal="center"/>
    </xf>
    <xf numFmtId="0" fontId="3" fillId="0" borderId="3" xfId="0" applyFont="1" applyBorder="1" applyAlignment="1"/>
    <xf numFmtId="0" fontId="2" fillId="0" borderId="11" xfId="2" applyFont="1" applyBorder="1" applyAlignment="1">
      <alignment horizontal="right" vertical="center" wrapText="1"/>
    </xf>
    <xf numFmtId="0" fontId="31" fillId="0" borderId="0" xfId="1" applyFont="1"/>
    <xf numFmtId="0" fontId="31" fillId="3" borderId="0" xfId="1" applyFont="1" applyFill="1"/>
    <xf numFmtId="49" fontId="22" fillId="0" borderId="0" xfId="1" applyNumberFormat="1" applyFont="1"/>
    <xf numFmtId="49" fontId="22" fillId="0" borderId="0" xfId="1" applyNumberFormat="1" applyFont="1" applyAlignment="1">
      <alignment horizontal="right"/>
    </xf>
    <xf numFmtId="164" fontId="22" fillId="0" borderId="0" xfId="1" applyNumberFormat="1" applyFont="1" applyAlignment="1">
      <alignment horizontal="right"/>
    </xf>
    <xf numFmtId="164" fontId="22" fillId="3" borderId="0" xfId="1" applyNumberFormat="1" applyFont="1" applyFill="1"/>
    <xf numFmtId="164" fontId="22" fillId="0" borderId="0" xfId="1" applyNumberFormat="1" applyFont="1"/>
    <xf numFmtId="0" fontId="32" fillId="0" borderId="0" xfId="1" applyFont="1"/>
    <xf numFmtId="0" fontId="17" fillId="0" borderId="0" xfId="1" applyFont="1"/>
    <xf numFmtId="0" fontId="24" fillId="0" borderId="0" xfId="1" applyFont="1"/>
    <xf numFmtId="49" fontId="17" fillId="0" borderId="0" xfId="1" applyNumberFormat="1" applyFont="1" applyAlignment="1">
      <alignment horizontal="right"/>
    </xf>
    <xf numFmtId="0" fontId="17" fillId="3" borderId="0" xfId="1" applyFont="1" applyFill="1" applyAlignment="1">
      <alignment horizontal="right"/>
    </xf>
    <xf numFmtId="0" fontId="17" fillId="0" borderId="0" xfId="1" applyFont="1" applyAlignment="1">
      <alignment horizontal="right"/>
    </xf>
    <xf numFmtId="0" fontId="22" fillId="0" borderId="2" xfId="1" applyFont="1" applyBorder="1" applyAlignment="1">
      <alignment horizontal="right"/>
    </xf>
    <xf numFmtId="0" fontId="33" fillId="0" borderId="3" xfId="1" applyFont="1" applyBorder="1" applyAlignment="1">
      <alignment horizontal="right"/>
    </xf>
    <xf numFmtId="0" fontId="22" fillId="0" borderId="4" xfId="1" applyFont="1" applyBorder="1" applyAlignment="1">
      <alignment horizontal="centerContinuous"/>
    </xf>
    <xf numFmtId="0" fontId="22" fillId="0" borderId="4" xfId="1" applyFont="1" applyBorder="1" applyAlignment="1">
      <alignment horizontal="center"/>
    </xf>
    <xf numFmtId="0" fontId="22" fillId="0" borderId="6" xfId="1" applyFont="1" applyBorder="1" applyAlignment="1">
      <alignment horizontal="right"/>
    </xf>
    <xf numFmtId="0" fontId="22" fillId="0" borderId="9" xfId="1" applyFont="1" applyBorder="1" applyAlignment="1"/>
    <xf numFmtId="0" fontId="26" fillId="0" borderId="0" xfId="1" applyFont="1" applyBorder="1" applyAlignment="1"/>
    <xf numFmtId="4" fontId="22" fillId="0" borderId="4" xfId="1" quotePrefix="1" applyNumberFormat="1" applyFont="1" applyBorder="1" applyAlignment="1">
      <alignment horizontal="right"/>
    </xf>
    <xf numFmtId="4" fontId="22" fillId="3" borderId="4" xfId="1" quotePrefix="1" applyNumberFormat="1" applyFont="1" applyFill="1" applyBorder="1" applyAlignment="1">
      <alignment horizontal="right"/>
    </xf>
    <xf numFmtId="0" fontId="34" fillId="0" borderId="0" xfId="1" applyFont="1"/>
    <xf numFmtId="0" fontId="22" fillId="0" borderId="9" xfId="1" applyFont="1" applyBorder="1" applyAlignment="1">
      <alignment vertical="center" wrapText="1"/>
    </xf>
    <xf numFmtId="0" fontId="26" fillId="0" borderId="0" xfId="1" applyFont="1" applyBorder="1" applyAlignment="1">
      <alignment vertical="center"/>
    </xf>
    <xf numFmtId="0" fontId="35" fillId="0" borderId="0" xfId="1" applyFont="1" applyAlignment="1">
      <alignment vertical="center" wrapText="1"/>
    </xf>
    <xf numFmtId="4" fontId="22" fillId="0" borderId="10" xfId="1" quotePrefix="1" applyNumberFormat="1" applyFont="1" applyBorder="1" applyAlignment="1">
      <alignment horizontal="right"/>
    </xf>
    <xf numFmtId="4" fontId="22" fillId="3" borderId="10" xfId="1" quotePrefix="1" applyNumberFormat="1" applyFont="1" applyFill="1" applyBorder="1" applyAlignment="1">
      <alignment horizontal="right"/>
    </xf>
    <xf numFmtId="0" fontId="35" fillId="0" borderId="0" xfId="1" applyFont="1"/>
    <xf numFmtId="0" fontId="26" fillId="0" borderId="0" xfId="1" quotePrefix="1" applyFont="1" applyBorder="1" applyAlignment="1">
      <alignment horizontal="center"/>
    </xf>
    <xf numFmtId="0" fontId="22" fillId="0" borderId="0" xfId="1" applyFont="1" applyBorder="1" applyAlignment="1">
      <alignment vertical="center"/>
    </xf>
    <xf numFmtId="0" fontId="34" fillId="0" borderId="0" xfId="1" applyFont="1" applyAlignment="1">
      <alignment vertical="center" wrapText="1"/>
    </xf>
    <xf numFmtId="0" fontId="22" fillId="0" borderId="0" xfId="1" quotePrefix="1" applyFont="1" applyBorder="1" applyAlignment="1">
      <alignment horizontal="center"/>
    </xf>
    <xf numFmtId="0" fontId="36" fillId="0" borderId="5" xfId="1" applyFont="1" applyBorder="1"/>
    <xf numFmtId="0" fontId="26" fillId="0" borderId="6" xfId="1" applyFont="1" applyBorder="1" applyAlignment="1"/>
    <xf numFmtId="0" fontId="26" fillId="0" borderId="6" xfId="1" quotePrefix="1" applyFont="1" applyBorder="1" applyAlignment="1">
      <alignment horizontal="center"/>
    </xf>
    <xf numFmtId="0" fontId="26" fillId="0" borderId="5" xfId="1" applyFont="1" applyBorder="1" applyAlignment="1">
      <alignment horizontal="center"/>
    </xf>
    <xf numFmtId="0" fontId="22" fillId="0" borderId="8" xfId="1" quotePrefix="1" applyFont="1" applyBorder="1" applyAlignment="1">
      <alignment horizontal="right"/>
    </xf>
    <xf numFmtId="0" fontId="22" fillId="3" borderId="8" xfId="1" quotePrefix="1" applyFont="1" applyFill="1" applyBorder="1" applyAlignment="1">
      <alignment horizontal="right"/>
    </xf>
    <xf numFmtId="0" fontId="17" fillId="0" borderId="9" xfId="1" applyFont="1" applyBorder="1"/>
    <xf numFmtId="0" fontId="37" fillId="0" borderId="0" xfId="1" applyFont="1" applyBorder="1" applyAlignment="1"/>
    <xf numFmtId="0" fontId="17" fillId="0" borderId="0" xfId="1" applyFont="1" applyBorder="1"/>
    <xf numFmtId="0" fontId="37" fillId="0" borderId="0" xfId="1" quotePrefix="1" applyFont="1" applyBorder="1" applyAlignment="1">
      <alignment horizontal="center"/>
    </xf>
    <xf numFmtId="0" fontId="37" fillId="0" borderId="9" xfId="1" applyFont="1" applyBorder="1" applyAlignment="1">
      <alignment horizontal="center"/>
    </xf>
    <xf numFmtId="4" fontId="17" fillId="0" borderId="10" xfId="1" quotePrefix="1" applyNumberFormat="1" applyFont="1" applyBorder="1" applyAlignment="1">
      <alignment horizontal="right"/>
    </xf>
    <xf numFmtId="4" fontId="17" fillId="3" borderId="10" xfId="1" quotePrefix="1" applyNumberFormat="1" applyFont="1" applyFill="1" applyBorder="1" applyAlignment="1">
      <alignment horizontal="right"/>
    </xf>
    <xf numFmtId="4" fontId="17" fillId="0" borderId="10" xfId="1" quotePrefix="1" applyNumberFormat="1" applyFont="1" applyFill="1" applyBorder="1" applyAlignment="1">
      <alignment horizontal="right"/>
    </xf>
    <xf numFmtId="0" fontId="22" fillId="0" borderId="10" xfId="1" quotePrefix="1" applyFont="1" applyBorder="1" applyAlignment="1">
      <alignment horizontal="center"/>
    </xf>
    <xf numFmtId="0" fontId="22" fillId="3" borderId="10" xfId="1" quotePrefix="1" applyFont="1" applyFill="1" applyBorder="1" applyAlignment="1">
      <alignment horizontal="center"/>
    </xf>
    <xf numFmtId="0" fontId="22" fillId="0" borderId="12" xfId="1" applyFont="1" applyBorder="1"/>
    <xf numFmtId="0" fontId="26" fillId="0" borderId="13" xfId="1" applyFont="1" applyBorder="1" applyAlignment="1"/>
    <xf numFmtId="0" fontId="22" fillId="0" borderId="13" xfId="1" applyFont="1" applyBorder="1"/>
    <xf numFmtId="0" fontId="26" fillId="0" borderId="13" xfId="1" quotePrefix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2" fillId="0" borderId="14" xfId="1" quotePrefix="1" applyFont="1" applyBorder="1" applyAlignment="1">
      <alignment horizontal="center"/>
    </xf>
    <xf numFmtId="0" fontId="22" fillId="3" borderId="14" xfId="1" quotePrefix="1" applyFont="1" applyFill="1" applyBorder="1" applyAlignment="1">
      <alignment horizontal="center"/>
    </xf>
    <xf numFmtId="0" fontId="22" fillId="0" borderId="15" xfId="1" applyFont="1" applyBorder="1"/>
    <xf numFmtId="0" fontId="26" fillId="0" borderId="15" xfId="1" applyFont="1" applyBorder="1" applyAlignment="1"/>
    <xf numFmtId="0" fontId="26" fillId="0" borderId="15" xfId="1" quotePrefix="1" applyFont="1" applyBorder="1" applyAlignment="1">
      <alignment horizontal="center"/>
    </xf>
    <xf numFmtId="0" fontId="26" fillId="0" borderId="15" xfId="1" applyFont="1" applyBorder="1" applyAlignment="1">
      <alignment horizontal="center"/>
    </xf>
    <xf numFmtId="0" fontId="22" fillId="3" borderId="15" xfId="1" quotePrefix="1" applyFont="1" applyFill="1" applyBorder="1" applyAlignment="1">
      <alignment horizontal="center"/>
    </xf>
    <xf numFmtId="0" fontId="22" fillId="0" borderId="15" xfId="1" quotePrefix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2" fillId="3" borderId="0" xfId="1" quotePrefix="1" applyFont="1" applyFill="1" applyBorder="1" applyAlignment="1">
      <alignment horizontal="center"/>
    </xf>
    <xf numFmtId="0" fontId="22" fillId="0" borderId="0" xfId="1" quotePrefix="1" applyFont="1" applyBorder="1" applyAlignment="1">
      <alignment horizontal="right"/>
    </xf>
    <xf numFmtId="4" fontId="17" fillId="0" borderId="4" xfId="1" quotePrefix="1" applyNumberFormat="1" applyFont="1" applyBorder="1" applyAlignment="1">
      <alignment horizontal="right"/>
    </xf>
    <xf numFmtId="4" fontId="17" fillId="3" borderId="4" xfId="1" quotePrefix="1" applyNumberFormat="1" applyFont="1" applyFill="1" applyBorder="1" applyAlignment="1">
      <alignment horizontal="right"/>
    </xf>
    <xf numFmtId="0" fontId="24" fillId="3" borderId="0" xfId="1" applyFont="1" applyFill="1" applyAlignment="1">
      <alignment horizontal="center" vertical="top"/>
    </xf>
    <xf numFmtId="0" fontId="24" fillId="0" borderId="0" xfId="1" applyFont="1" applyAlignment="1">
      <alignment horizontal="center" vertical="top"/>
    </xf>
    <xf numFmtId="0" fontId="22" fillId="3" borderId="4" xfId="1" quotePrefix="1" applyFont="1" applyFill="1" applyBorder="1" applyAlignment="1">
      <alignment horizontal="right"/>
    </xf>
    <xf numFmtId="0" fontId="22" fillId="0" borderId="4" xfId="1" quotePrefix="1" applyFont="1" applyBorder="1" applyAlignment="1">
      <alignment horizontal="right"/>
    </xf>
    <xf numFmtId="4" fontId="31" fillId="0" borderId="0" xfId="1" applyNumberFormat="1" applyFont="1"/>
    <xf numFmtId="0" fontId="17" fillId="0" borderId="2" xfId="1" applyFont="1" applyBorder="1" applyAlignment="1">
      <alignment horizontal="left"/>
    </xf>
    <xf numFmtId="4" fontId="22" fillId="0" borderId="4" xfId="1" applyNumberFormat="1" applyFont="1" applyBorder="1" applyAlignment="1"/>
    <xf numFmtId="0" fontId="36" fillId="0" borderId="9" xfId="1" applyFont="1" applyBorder="1"/>
    <xf numFmtId="0" fontId="22" fillId="0" borderId="10" xfId="1" quotePrefix="1" applyFont="1" applyBorder="1" applyAlignment="1">
      <alignment horizontal="right"/>
    </xf>
    <xf numFmtId="0" fontId="36" fillId="0" borderId="9" xfId="1" applyFont="1" applyBorder="1" applyAlignment="1">
      <alignment vertical="center" wrapText="1"/>
    </xf>
    <xf numFmtId="2" fontId="22" fillId="0" borderId="10" xfId="1" quotePrefix="1" applyNumberFormat="1" applyFont="1" applyBorder="1" applyAlignment="1">
      <alignment horizontal="right"/>
    </xf>
    <xf numFmtId="0" fontId="26" fillId="0" borderId="0" xfId="1" applyFont="1" applyBorder="1" applyAlignment="1">
      <alignment horizontal="left"/>
    </xf>
    <xf numFmtId="4" fontId="22" fillId="0" borderId="10" xfId="1" quotePrefix="1" applyNumberFormat="1" applyFont="1" applyBorder="1" applyAlignment="1">
      <alignment horizontal="right" vertical="center" wrapText="1"/>
    </xf>
    <xf numFmtId="0" fontId="38" fillId="0" borderId="9" xfId="1" applyFont="1" applyBorder="1"/>
    <xf numFmtId="0" fontId="38" fillId="0" borderId="0" xfId="1" applyFont="1" applyBorder="1"/>
    <xf numFmtId="0" fontId="28" fillId="0" borderId="0" xfId="1" applyFont="1" applyBorder="1" applyAlignment="1">
      <alignment horizontal="right"/>
    </xf>
    <xf numFmtId="0" fontId="28" fillId="0" borderId="0" xfId="1" quotePrefix="1" applyFont="1" applyBorder="1" applyAlignment="1">
      <alignment horizontal="center"/>
    </xf>
    <xf numFmtId="0" fontId="28" fillId="0" borderId="9" xfId="1" applyFont="1" applyBorder="1" applyAlignment="1">
      <alignment horizontal="center"/>
    </xf>
    <xf numFmtId="4" fontId="23" fillId="0" borderId="10" xfId="1" quotePrefix="1" applyNumberFormat="1" applyFont="1" applyBorder="1" applyAlignment="1">
      <alignment horizontal="right"/>
    </xf>
    <xf numFmtId="0" fontId="38" fillId="0" borderId="0" xfId="1" applyFont="1"/>
    <xf numFmtId="0" fontId="23" fillId="0" borderId="0" xfId="1" quotePrefix="1" applyFont="1" applyBorder="1" applyAlignment="1">
      <alignment horizontal="right"/>
    </xf>
    <xf numFmtId="0" fontId="28" fillId="0" borderId="0" xfId="1" applyFont="1" applyBorder="1" applyAlignment="1"/>
    <xf numFmtId="0" fontId="26" fillId="0" borderId="0" xfId="1" applyFont="1" applyBorder="1" applyAlignment="1">
      <alignment horizontal="left" vertical="center"/>
    </xf>
    <xf numFmtId="0" fontId="22" fillId="0" borderId="8" xfId="1" quotePrefix="1" applyFont="1" applyFill="1" applyBorder="1" applyAlignment="1">
      <alignment horizontal="right"/>
    </xf>
    <xf numFmtId="0" fontId="17" fillId="0" borderId="1" xfId="1" applyFont="1" applyBorder="1" applyAlignment="1"/>
    <xf numFmtId="4" fontId="17" fillId="0" borderId="10" xfId="1" applyNumberFormat="1" applyFont="1" applyBorder="1" applyAlignment="1">
      <alignment horizontal="right"/>
    </xf>
    <xf numFmtId="0" fontId="22" fillId="0" borderId="12" xfId="1" applyFont="1" applyBorder="1" applyAlignment="1">
      <alignment horizontal="centerContinuous"/>
    </xf>
    <xf numFmtId="0" fontId="22" fillId="0" borderId="13" xfId="1" applyFont="1" applyBorder="1" applyAlignment="1">
      <alignment horizontal="centerContinuous"/>
    </xf>
    <xf numFmtId="0" fontId="17" fillId="0" borderId="14" xfId="1" applyFont="1" applyBorder="1" applyAlignment="1">
      <alignment horizontal="centerContinuous"/>
    </xf>
    <xf numFmtId="164" fontId="22" fillId="0" borderId="0" xfId="1" applyNumberFormat="1" applyFont="1" applyAlignment="1">
      <alignment horizontal="centerContinuous"/>
    </xf>
    <xf numFmtId="0" fontId="10" fillId="0" borderId="0" xfId="1" applyFont="1" applyAlignment="1">
      <alignment horizontal="centerContinuous" vertical="center" wrapText="1"/>
    </xf>
    <xf numFmtId="0" fontId="10" fillId="3" borderId="0" xfId="1" applyFont="1" applyFill="1" applyAlignment="1">
      <alignment horizontal="centerContinuous" vertical="center" wrapText="1"/>
    </xf>
    <xf numFmtId="0" fontId="39" fillId="0" borderId="0" xfId="1" applyFont="1"/>
    <xf numFmtId="0" fontId="15" fillId="0" borderId="0" xfId="1" applyFont="1" applyAlignment="1">
      <alignment horizontal="centerContinuous" vertical="center" wrapText="1"/>
    </xf>
    <xf numFmtId="4" fontId="22" fillId="0" borderId="4" xfId="1" applyNumberFormat="1" applyFont="1" applyBorder="1" applyAlignment="1">
      <alignment horizontal="right"/>
    </xf>
    <xf numFmtId="4" fontId="22" fillId="3" borderId="4" xfId="1" applyNumberFormat="1" applyFont="1" applyFill="1" applyBorder="1" applyAlignment="1">
      <alignment horizontal="right"/>
    </xf>
    <xf numFmtId="2" fontId="22" fillId="3" borderId="10" xfId="1" quotePrefix="1" applyNumberFormat="1" applyFont="1" applyFill="1" applyBorder="1" applyAlignment="1">
      <alignment horizontal="right"/>
    </xf>
    <xf numFmtId="0" fontId="22" fillId="3" borderId="10" xfId="1" quotePrefix="1" applyFont="1" applyFill="1" applyBorder="1" applyAlignment="1">
      <alignment horizontal="right"/>
    </xf>
    <xf numFmtId="0" fontId="17" fillId="0" borderId="1" xfId="1" applyFont="1" applyBorder="1" applyAlignment="1">
      <alignment horizontal="centerContinuous"/>
    </xf>
    <xf numFmtId="4" fontId="17" fillId="3" borderId="10" xfId="1" applyNumberFormat="1" applyFont="1" applyFill="1" applyBorder="1" applyAlignment="1">
      <alignment horizontal="right"/>
    </xf>
    <xf numFmtId="0" fontId="17" fillId="0" borderId="14" xfId="1" applyFont="1" applyBorder="1" applyAlignment="1">
      <alignment horizontal="right"/>
    </xf>
    <xf numFmtId="0" fontId="17" fillId="3" borderId="12" xfId="1" applyFont="1" applyFill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7" fillId="3" borderId="0" xfId="1" applyFont="1" applyFill="1" applyBorder="1" applyAlignment="1">
      <alignment horizontal="right"/>
    </xf>
    <xf numFmtId="0" fontId="17" fillId="0" borderId="4" xfId="1" applyFont="1" applyBorder="1" applyAlignment="1">
      <alignment horizontal="right"/>
    </xf>
    <xf numFmtId="0" fontId="17" fillId="3" borderId="4" xfId="1" applyFont="1" applyFill="1" applyBorder="1" applyAlignment="1">
      <alignment horizontal="right"/>
    </xf>
    <xf numFmtId="0" fontId="22" fillId="0" borderId="8" xfId="1" applyFont="1" applyBorder="1" applyAlignment="1">
      <alignment horizontal="right"/>
    </xf>
    <xf numFmtId="0" fontId="22" fillId="3" borderId="8" xfId="1" applyFont="1" applyFill="1" applyBorder="1" applyAlignment="1">
      <alignment horizontal="right"/>
    </xf>
    <xf numFmtId="4" fontId="22" fillId="0" borderId="10" xfId="1" applyNumberFormat="1" applyFont="1" applyBorder="1" applyAlignment="1">
      <alignment horizontal="right"/>
    </xf>
    <xf numFmtId="4" fontId="22" fillId="3" borderId="10" xfId="1" applyNumberFormat="1" applyFont="1" applyFill="1" applyBorder="1" applyAlignment="1">
      <alignment horizontal="right"/>
    </xf>
    <xf numFmtId="0" fontId="30" fillId="0" borderId="0" xfId="1" applyFont="1" applyBorder="1"/>
    <xf numFmtId="0" fontId="22" fillId="0" borderId="0" xfId="1" applyFont="1" applyBorder="1" applyAlignment="1">
      <alignment horizontal="right"/>
    </xf>
    <xf numFmtId="0" fontId="22" fillId="0" borderId="9" xfId="1" quotePrefix="1" applyFont="1" applyBorder="1" applyAlignment="1">
      <alignment horizontal="center"/>
    </xf>
    <xf numFmtId="0" fontId="34" fillId="0" borderId="0" xfId="1" applyFont="1" applyBorder="1"/>
    <xf numFmtId="4" fontId="17" fillId="0" borderId="4" xfId="1" applyNumberFormat="1" applyFont="1" applyBorder="1" applyAlignment="1">
      <alignment horizontal="right"/>
    </xf>
    <xf numFmtId="4" fontId="17" fillId="3" borderId="4" xfId="1" applyNumberFormat="1" applyFont="1" applyFill="1" applyBorder="1" applyAlignment="1">
      <alignment horizontal="right"/>
    </xf>
    <xf numFmtId="0" fontId="17" fillId="3" borderId="14" xfId="1" applyFont="1" applyFill="1" applyBorder="1" applyAlignment="1"/>
    <xf numFmtId="4" fontId="22" fillId="3" borderId="4" xfId="1" applyNumberFormat="1" applyFont="1" applyFill="1" applyBorder="1"/>
    <xf numFmtId="4" fontId="22" fillId="3" borderId="10" xfId="1" quotePrefix="1" applyNumberFormat="1" applyFont="1" applyFill="1" applyBorder="1" applyAlignment="1"/>
    <xf numFmtId="0" fontId="22" fillId="0" borderId="1" xfId="1" applyFont="1" applyBorder="1" applyAlignment="1">
      <alignment horizontal="left"/>
    </xf>
    <xf numFmtId="0" fontId="22" fillId="0" borderId="2" xfId="1" applyFont="1" applyBorder="1" applyAlignment="1">
      <alignment horizontal="left"/>
    </xf>
    <xf numFmtId="2" fontId="22" fillId="0" borderId="4" xfId="1" quotePrefix="1" applyNumberFormat="1" applyFont="1" applyBorder="1" applyAlignment="1">
      <alignment horizontal="right"/>
    </xf>
    <xf numFmtId="49" fontId="22" fillId="0" borderId="9" xfId="1" applyNumberFormat="1" applyFont="1" applyBorder="1" applyAlignment="1">
      <alignment horizontal="left"/>
    </xf>
    <xf numFmtId="0" fontId="22" fillId="0" borderId="10" xfId="1" applyFont="1" applyBorder="1" applyAlignment="1">
      <alignment horizontal="center"/>
    </xf>
    <xf numFmtId="0" fontId="22" fillId="0" borderId="9" xfId="1" applyFont="1" applyBorder="1" applyAlignment="1">
      <alignment horizontal="left"/>
    </xf>
    <xf numFmtId="0" fontId="22" fillId="0" borderId="6" xfId="1" quotePrefix="1" applyFont="1" applyBorder="1" applyAlignment="1">
      <alignment horizontal="right"/>
    </xf>
    <xf numFmtId="0" fontId="22" fillId="0" borderId="8" xfId="1" quotePrefix="1" applyFont="1" applyBorder="1" applyAlignment="1">
      <alignment horizontal="center"/>
    </xf>
    <xf numFmtId="0" fontId="22" fillId="0" borderId="3" xfId="1" applyFont="1" applyBorder="1" applyAlignment="1">
      <alignment horizontal="center"/>
    </xf>
    <xf numFmtId="0" fontId="17" fillId="0" borderId="7" xfId="1" applyFont="1" applyBorder="1"/>
    <xf numFmtId="0" fontId="34" fillId="0" borderId="6" xfId="1" applyFont="1" applyBorder="1"/>
    <xf numFmtId="0" fontId="34" fillId="0" borderId="8" xfId="1" applyFont="1" applyBorder="1"/>
    <xf numFmtId="0" fontId="31" fillId="0" borderId="0" xfId="1" applyFont="1" applyAlignment="1">
      <alignment horizontal="center"/>
    </xf>
    <xf numFmtId="0" fontId="31" fillId="3" borderId="0" xfId="1" applyFont="1" applyFill="1" applyAlignment="1">
      <alignment horizontal="center"/>
    </xf>
    <xf numFmtId="0" fontId="15" fillId="0" borderId="0" xfId="1" applyFont="1" applyAlignment="1">
      <alignment horizontal="centerContinuous" vertical="center"/>
    </xf>
    <xf numFmtId="0" fontId="10" fillId="0" borderId="0" xfId="1" applyFont="1" applyFill="1" applyAlignment="1">
      <alignment horizontal="centerContinuous" vertical="center" wrapText="1"/>
    </xf>
    <xf numFmtId="0" fontId="13" fillId="0" borderId="0" xfId="1" applyFont="1" applyFill="1" applyAlignment="1">
      <alignment horizontal="centerContinuous" vertical="center"/>
    </xf>
    <xf numFmtId="0" fontId="40" fillId="0" borderId="0" xfId="1" applyFont="1" applyFill="1" applyAlignment="1">
      <alignment horizontal="centerContinuous" vertical="center" wrapText="1"/>
    </xf>
    <xf numFmtId="0" fontId="40" fillId="3" borderId="0" xfId="1" applyFont="1" applyFill="1" applyAlignment="1">
      <alignment horizontal="centerContinuous" vertical="center" wrapText="1"/>
    </xf>
    <xf numFmtId="0" fontId="22" fillId="3" borderId="0" xfId="1" applyFont="1" applyFill="1" applyAlignment="1">
      <alignment horizontal="center"/>
    </xf>
    <xf numFmtId="0" fontId="22" fillId="0" borderId="4" xfId="1" quotePrefix="1" applyFont="1" applyBorder="1" applyAlignment="1">
      <alignment horizontal="center"/>
    </xf>
    <xf numFmtId="4" fontId="22" fillId="0" borderId="4" xfId="1" applyNumberFormat="1" applyFont="1" applyFill="1" applyBorder="1" applyAlignment="1">
      <alignment horizontal="right"/>
    </xf>
    <xf numFmtId="0" fontId="30" fillId="0" borderId="0" xfId="1" applyFont="1" applyBorder="1" applyAlignment="1"/>
    <xf numFmtId="0" fontId="33" fillId="0" borderId="0" xfId="1" applyFont="1" applyBorder="1" applyAlignment="1">
      <alignment horizontal="right"/>
    </xf>
    <xf numFmtId="4" fontId="22" fillId="0" borderId="10" xfId="1" applyNumberFormat="1" applyFont="1" applyFill="1" applyBorder="1" applyAlignment="1">
      <alignment horizontal="right"/>
    </xf>
    <xf numFmtId="0" fontId="26" fillId="0" borderId="10" xfId="1" applyFont="1" applyBorder="1" applyAlignment="1">
      <alignment horizontal="center"/>
    </xf>
    <xf numFmtId="4" fontId="22" fillId="3" borderId="10" xfId="1" quotePrefix="1" applyNumberFormat="1" applyFont="1" applyFill="1" applyBorder="1" applyAlignment="1">
      <alignment horizontal="right" vertical="center" wrapText="1"/>
    </xf>
    <xf numFmtId="0" fontId="22" fillId="0" borderId="10" xfId="1" quotePrefix="1" applyFont="1" applyFill="1" applyBorder="1" applyAlignment="1">
      <alignment horizontal="right"/>
    </xf>
    <xf numFmtId="0" fontId="17" fillId="0" borderId="14" xfId="1" applyFont="1" applyBorder="1" applyAlignment="1">
      <alignment horizontal="center"/>
    </xf>
    <xf numFmtId="0" fontId="17" fillId="3" borderId="14" xfId="1" applyFont="1" applyFill="1" applyBorder="1" applyAlignment="1">
      <alignment horizontal="right"/>
    </xf>
    <xf numFmtId="0" fontId="22" fillId="0" borderId="0" xfId="1" applyFont="1" applyAlignment="1">
      <alignment horizontal="right"/>
    </xf>
    <xf numFmtId="4" fontId="22" fillId="0" borderId="0" xfId="1" applyNumberFormat="1" applyFont="1" applyAlignment="1">
      <alignment horizontal="right"/>
    </xf>
    <xf numFmtId="0" fontId="22" fillId="3" borderId="0" xfId="1" applyFont="1" applyFill="1" applyAlignment="1">
      <alignment horizontal="right"/>
    </xf>
    <xf numFmtId="0" fontId="17" fillId="0" borderId="2" xfId="1" applyFont="1" applyBorder="1" applyAlignment="1">
      <alignment horizontal="right"/>
    </xf>
    <xf numFmtId="0" fontId="17" fillId="3" borderId="2" xfId="1" applyFont="1" applyFill="1" applyBorder="1" applyAlignment="1">
      <alignment horizontal="right"/>
    </xf>
    <xf numFmtId="0" fontId="22" fillId="3" borderId="6" xfId="1" applyFont="1" applyFill="1" applyBorder="1" applyAlignment="1">
      <alignment horizontal="right"/>
    </xf>
    <xf numFmtId="0" fontId="17" fillId="0" borderId="0" xfId="1" applyFont="1" applyBorder="1" applyAlignment="1">
      <alignment horizontal="center"/>
    </xf>
    <xf numFmtId="0" fontId="22" fillId="0" borderId="12" xfId="1" applyFont="1" applyBorder="1" applyAlignment="1"/>
    <xf numFmtId="0" fontId="17" fillId="0" borderId="9" xfId="1" applyFont="1" applyBorder="1" applyAlignment="1">
      <alignment horizontal="left"/>
    </xf>
    <xf numFmtId="0" fontId="17" fillId="0" borderId="0" xfId="1" quotePrefix="1" applyFont="1" applyFill="1" applyBorder="1" applyAlignment="1">
      <alignment horizontal="left"/>
    </xf>
    <xf numFmtId="0" fontId="34" fillId="0" borderId="3" xfId="1" applyFont="1" applyBorder="1"/>
    <xf numFmtId="4" fontId="17" fillId="0" borderId="4" xfId="1" applyNumberFormat="1" applyFont="1" applyFill="1" applyBorder="1" applyAlignment="1">
      <alignment horizontal="right"/>
    </xf>
    <xf numFmtId="0" fontId="30" fillId="0" borderId="13" xfId="1" applyFont="1" applyBorder="1"/>
    <xf numFmtId="0" fontId="34" fillId="0" borderId="13" xfId="1" applyFont="1" applyBorder="1"/>
    <xf numFmtId="0" fontId="22" fillId="0" borderId="14" xfId="1" applyFont="1" applyBorder="1" applyAlignment="1">
      <alignment horizontal="center"/>
    </xf>
    <xf numFmtId="0" fontId="22" fillId="3" borderId="14" xfId="1" applyFont="1" applyFill="1" applyBorder="1" applyAlignment="1">
      <alignment horizontal="center"/>
    </xf>
    <xf numFmtId="0" fontId="22" fillId="3" borderId="0" xfId="1" applyFont="1" applyFill="1" applyBorder="1" applyAlignment="1">
      <alignment horizontal="center"/>
    </xf>
    <xf numFmtId="0" fontId="34" fillId="0" borderId="0" xfId="1" applyFont="1" applyAlignment="1">
      <alignment horizontal="center"/>
    </xf>
    <xf numFmtId="0" fontId="34" fillId="3" borderId="0" xfId="1" applyFont="1" applyFill="1" applyAlignment="1">
      <alignment horizontal="center"/>
    </xf>
    <xf numFmtId="4" fontId="34" fillId="0" borderId="0" xfId="1" applyNumberFormat="1" applyFont="1"/>
    <xf numFmtId="0" fontId="42" fillId="0" borderId="0" xfId="0" applyFont="1"/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9" fillId="0" borderId="0" xfId="0" applyFont="1"/>
    <xf numFmtId="0" fontId="45" fillId="0" borderId="0" xfId="0" applyFont="1"/>
    <xf numFmtId="0" fontId="19" fillId="0" borderId="0" xfId="0" applyFont="1"/>
    <xf numFmtId="0" fontId="9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4" fontId="0" fillId="0" borderId="17" xfId="0" applyNumberFormat="1" applyFont="1" applyBorder="1"/>
    <xf numFmtId="0" fontId="0" fillId="0" borderId="18" xfId="0" applyFont="1" applyBorder="1" applyAlignment="1">
      <alignment horizontal="center"/>
    </xf>
    <xf numFmtId="4" fontId="0" fillId="0" borderId="18" xfId="0" applyNumberFormat="1" applyFont="1" applyBorder="1"/>
    <xf numFmtId="0" fontId="0" fillId="0" borderId="19" xfId="0" applyFont="1" applyBorder="1" applyAlignment="1">
      <alignment horizontal="center"/>
    </xf>
    <xf numFmtId="4" fontId="0" fillId="0" borderId="19" xfId="0" applyNumberFormat="1" applyFont="1" applyBorder="1"/>
    <xf numFmtId="0" fontId="9" fillId="0" borderId="16" xfId="0" applyFont="1" applyBorder="1" applyAlignment="1">
      <alignment horizontal="left"/>
    </xf>
    <xf numFmtId="4" fontId="9" fillId="0" borderId="16" xfId="0" applyNumberFormat="1" applyFont="1" applyBorder="1"/>
    <xf numFmtId="0" fontId="46" fillId="0" borderId="0" xfId="0" applyFont="1"/>
    <xf numFmtId="4" fontId="0" fillId="0" borderId="0" xfId="0" applyNumberFormat="1" applyFont="1"/>
    <xf numFmtId="0" fontId="0" fillId="0" borderId="4" xfId="0" applyFont="1" applyBorder="1" applyAlignment="1">
      <alignment horizontal="center"/>
    </xf>
    <xf numFmtId="4" fontId="0" fillId="0" borderId="4" xfId="0" applyNumberFormat="1" applyFont="1" applyBorder="1"/>
    <xf numFmtId="0" fontId="0" fillId="0" borderId="10" xfId="0" applyFont="1" applyBorder="1" applyAlignment="1">
      <alignment horizontal="center"/>
    </xf>
    <xf numFmtId="4" fontId="0" fillId="0" borderId="10" xfId="0" applyNumberFormat="1" applyFont="1" applyBorder="1"/>
    <xf numFmtId="0" fontId="9" fillId="0" borderId="20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0" fillId="0" borderId="0" xfId="0" applyNumberFormat="1" applyFont="1" applyBorder="1"/>
    <xf numFmtId="0" fontId="0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24" fillId="0" borderId="0" xfId="1" applyFont="1" applyAlignment="1">
      <alignment horizontal="center" vertical="top"/>
    </xf>
    <xf numFmtId="4" fontId="22" fillId="4" borderId="10" xfId="1" quotePrefix="1" applyNumberFormat="1" applyFont="1" applyFill="1" applyBorder="1" applyAlignment="1">
      <alignment horizontal="right"/>
    </xf>
    <xf numFmtId="4" fontId="22" fillId="4" borderId="10" xfId="1" applyNumberFormat="1" applyFont="1" applyFill="1" applyBorder="1" applyAlignment="1">
      <alignment horizontal="right"/>
    </xf>
    <xf numFmtId="0" fontId="22" fillId="4" borderId="10" xfId="1" quotePrefix="1" applyFont="1" applyFill="1" applyBorder="1" applyAlignment="1">
      <alignment horizontal="right"/>
    </xf>
    <xf numFmtId="4" fontId="17" fillId="4" borderId="4" xfId="1" applyNumberFormat="1" applyFont="1" applyFill="1" applyBorder="1" applyAlignment="1">
      <alignment horizontal="right"/>
    </xf>
    <xf numFmtId="0" fontId="17" fillId="4" borderId="14" xfId="1" applyFont="1" applyFill="1" applyBorder="1" applyAlignment="1">
      <alignment horizontal="right"/>
    </xf>
    <xf numFmtId="0" fontId="22" fillId="4" borderId="8" xfId="1" applyFont="1" applyFill="1" applyBorder="1" applyAlignment="1">
      <alignment horizontal="right"/>
    </xf>
    <xf numFmtId="0" fontId="22" fillId="4" borderId="8" xfId="1" quotePrefix="1" applyFont="1" applyFill="1" applyBorder="1" applyAlignment="1">
      <alignment horizontal="right"/>
    </xf>
    <xf numFmtId="0" fontId="22" fillId="0" borderId="0" xfId="1" applyFont="1" applyFill="1"/>
    <xf numFmtId="0" fontId="4" fillId="0" borderId="0" xfId="2" quotePrefix="1" applyFont="1" applyFill="1" applyBorder="1" applyAlignment="1">
      <alignment horizontal="right"/>
    </xf>
    <xf numFmtId="4" fontId="22" fillId="0" borderId="10" xfId="1" quotePrefix="1" applyNumberFormat="1" applyFont="1" applyFill="1" applyBorder="1" applyAlignment="1">
      <alignment horizontal="right"/>
    </xf>
    <xf numFmtId="0" fontId="22" fillId="0" borderId="0" xfId="3" quotePrefix="1" applyFont="1" applyFill="1" applyBorder="1" applyAlignment="1">
      <alignment horizontal="right"/>
    </xf>
    <xf numFmtId="0" fontId="24" fillId="0" borderId="0" xfId="1" applyFont="1" applyAlignment="1">
      <alignment horizontal="center" vertical="top"/>
    </xf>
    <xf numFmtId="0" fontId="24" fillId="0" borderId="0" xfId="1" applyFont="1" applyAlignment="1">
      <alignment horizontal="center" vertical="top"/>
    </xf>
    <xf numFmtId="0" fontId="17" fillId="0" borderId="4" xfId="1" applyFont="1" applyFill="1" applyBorder="1" applyAlignment="1">
      <alignment horizontal="center"/>
    </xf>
    <xf numFmtId="0" fontId="17" fillId="0" borderId="11" xfId="1" applyFont="1" applyBorder="1" applyAlignment="1">
      <alignment horizontal="centerContinuous"/>
    </xf>
    <xf numFmtId="0" fontId="17" fillId="0" borderId="21" xfId="1" applyFont="1" applyBorder="1" applyAlignment="1">
      <alignment horizontal="centerContinuous"/>
    </xf>
    <xf numFmtId="4" fontId="22" fillId="0" borderId="15" xfId="1" quotePrefix="1" applyNumberFormat="1" applyFont="1" applyBorder="1" applyAlignment="1">
      <alignment horizontal="center"/>
    </xf>
    <xf numFmtId="4" fontId="47" fillId="5" borderId="0" xfId="1" applyNumberFormat="1" applyFont="1" applyFill="1"/>
    <xf numFmtId="0" fontId="47" fillId="5" borderId="0" xfId="1" applyFont="1" applyFill="1"/>
    <xf numFmtId="4" fontId="31" fillId="3" borderId="0" xfId="1" applyNumberFormat="1" applyFont="1" applyFill="1"/>
    <xf numFmtId="0" fontId="13" fillId="0" borderId="0" xfId="1" applyFont="1" applyAlignment="1">
      <alignment horizontal="center"/>
    </xf>
    <xf numFmtId="0" fontId="24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center" wrapText="1"/>
    </xf>
    <xf numFmtId="4" fontId="22" fillId="0" borderId="4" xfId="1" quotePrefix="1" applyNumberFormat="1" applyFont="1" applyFill="1" applyBorder="1" applyAlignment="1">
      <alignment horizontal="right"/>
    </xf>
    <xf numFmtId="4" fontId="0" fillId="0" borderId="19" xfId="0" applyNumberFormat="1" applyFont="1" applyFill="1" applyBorder="1"/>
    <xf numFmtId="4" fontId="0" fillId="0" borderId="10" xfId="0" applyNumberFormat="1" applyFont="1" applyFill="1" applyBorder="1"/>
    <xf numFmtId="4" fontId="35" fillId="0" borderId="0" xfId="1" applyNumberFormat="1" applyFont="1"/>
  </cellXfs>
  <cellStyles count="4">
    <cellStyle name="Hyperlink" xfId="2" builtinId="8"/>
    <cellStyle name="Standaard" xfId="0" builtinId="0"/>
    <cellStyle name="Standaard 2" xfId="3" xr:uid="{00000000-0005-0000-0000-000002000000}"/>
    <cellStyle name="Standaard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</xdr:row>
      <xdr:rowOff>106680</xdr:rowOff>
    </xdr:from>
    <xdr:to>
      <xdr:col>6</xdr:col>
      <xdr:colOff>1059180</xdr:colOff>
      <xdr:row>4</xdr:row>
      <xdr:rowOff>320040</xdr:rowOff>
    </xdr:to>
    <xdr:sp macro="" textlink="">
      <xdr:nvSpPr>
        <xdr:cNvPr id="5" name="Text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68580" y="830580"/>
          <a:ext cx="733806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Onderstaande tabellen geven de aanpassing van het resultaat van een vorig boekjaar weer ingevolge de toepassing van de definitieve financiële verantwoordelijkheid voor het betreffende boekjaar.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61</xdr:row>
      <xdr:rowOff>0</xdr:rowOff>
    </xdr:from>
    <xdr:ext cx="7162800" cy="322652"/>
    <xdr:sp macro="" textlink="">
      <xdr:nvSpPr>
        <xdr:cNvPr id="5" name="Text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0480" y="9639300"/>
          <a:ext cx="7162800" cy="32265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1" strike="noStrike" baseline="30000">
              <a:solidFill>
                <a:srgbClr val="000000"/>
              </a:solidFill>
              <a:latin typeface="Times New Roman"/>
              <a:cs typeface="Times New Roman"/>
            </a:rPr>
            <a:t>(1) 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Het resultaat administratiekosten</a:t>
          </a:r>
          <a:r>
            <a:rPr lang="en-US" sz="1000" b="0" i="1" strike="noStrike" baseline="0">
              <a:solidFill>
                <a:srgbClr val="000000"/>
              </a:solidFill>
              <a:latin typeface="Times New Roman"/>
              <a:cs typeface="Times New Roman"/>
            </a:rPr>
            <a:t> verplichte verzekering wordt toegewezen aan het administratief centrum in de aanvullende verzekering of aan de reserves administratiekosten aangehouden in de verplichte verzekering. </a:t>
          </a: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N44"/>
  <sheetViews>
    <sheetView workbookViewId="0">
      <selection activeCell="B13" sqref="B13"/>
    </sheetView>
  </sheetViews>
  <sheetFormatPr defaultColWidth="9.109375" defaultRowHeight="14.4" x14ac:dyDescent="0.3"/>
  <cols>
    <col min="1" max="1" width="94.33203125" style="11" customWidth="1"/>
    <col min="2" max="2" width="30.33203125" style="11" customWidth="1"/>
    <col min="3" max="5" width="9.109375" style="11"/>
    <col min="6" max="6" width="8.88671875" style="10" customWidth="1"/>
    <col min="7" max="16384" width="9.109375" style="11"/>
  </cols>
  <sheetData>
    <row r="1" spans="1:14" x14ac:dyDescent="0.3">
      <c r="A1" s="10"/>
    </row>
    <row r="2" spans="1:14" ht="43.2" x14ac:dyDescent="0.3">
      <c r="A2" s="12" t="s">
        <v>0</v>
      </c>
      <c r="B2" s="2" t="s">
        <v>319</v>
      </c>
      <c r="D2" s="7"/>
    </row>
    <row r="3" spans="1:14" x14ac:dyDescent="0.3">
      <c r="A3" s="10"/>
      <c r="D3" s="8"/>
    </row>
    <row r="4" spans="1:14" x14ac:dyDescent="0.3">
      <c r="A4" s="13" t="s">
        <v>1</v>
      </c>
      <c r="B4" s="14" t="s">
        <v>316</v>
      </c>
      <c r="D4" s="15"/>
    </row>
    <row r="5" spans="1:14" x14ac:dyDescent="0.3">
      <c r="A5" s="13"/>
      <c r="D5" s="15"/>
    </row>
    <row r="6" spans="1:14" ht="16.95" customHeight="1" x14ac:dyDescent="0.3">
      <c r="A6" s="13" t="s">
        <v>62</v>
      </c>
      <c r="B6" s="14" t="s">
        <v>304</v>
      </c>
      <c r="D6" s="8"/>
    </row>
    <row r="7" spans="1:14" ht="16.95" customHeight="1" x14ac:dyDescent="0.3">
      <c r="A7" s="16"/>
      <c r="B7" s="14"/>
      <c r="D7" s="17"/>
      <c r="H7" s="18"/>
      <c r="I7" s="18"/>
      <c r="J7" s="18"/>
      <c r="K7" s="18"/>
    </row>
    <row r="8" spans="1:14" ht="15.6" x14ac:dyDescent="0.3">
      <c r="A8" s="10"/>
      <c r="D8" s="9"/>
    </row>
    <row r="9" spans="1:14" ht="19.95" customHeight="1" x14ac:dyDescent="0.3">
      <c r="A9" s="12" t="s">
        <v>109</v>
      </c>
      <c r="D9" s="9"/>
      <c r="H9" s="19"/>
      <c r="I9" s="19"/>
      <c r="J9" s="19"/>
      <c r="K9" s="19"/>
    </row>
    <row r="10" spans="1:14" x14ac:dyDescent="0.3">
      <c r="A10" s="10"/>
      <c r="D10" s="8"/>
    </row>
    <row r="11" spans="1:14" ht="39" customHeight="1" x14ac:dyDescent="0.3">
      <c r="A11" s="20" t="s">
        <v>110</v>
      </c>
      <c r="B11" s="21"/>
      <c r="D11" s="22"/>
    </row>
    <row r="12" spans="1:14" ht="9" customHeight="1" x14ac:dyDescent="0.3">
      <c r="A12" s="20"/>
      <c r="B12" s="21"/>
      <c r="D12" s="23"/>
    </row>
    <row r="13" spans="1:14" x14ac:dyDescent="0.3">
      <c r="A13" s="24" t="s">
        <v>111</v>
      </c>
      <c r="B13" s="21" t="s">
        <v>305</v>
      </c>
      <c r="D13" s="22"/>
    </row>
    <row r="14" spans="1:14" ht="13.95" customHeight="1" x14ac:dyDescent="0.3">
      <c r="A14" s="24"/>
      <c r="B14" s="21"/>
      <c r="D14" s="7"/>
    </row>
    <row r="15" spans="1:14" s="18" customFormat="1" x14ac:dyDescent="0.3">
      <c r="A15" s="24" t="s">
        <v>132</v>
      </c>
      <c r="B15" s="25" t="s">
        <v>305</v>
      </c>
      <c r="D15" s="22"/>
      <c r="F15" s="10"/>
      <c r="G15" s="11"/>
      <c r="H15" s="11"/>
      <c r="I15" s="11"/>
      <c r="J15" s="11"/>
      <c r="K15" s="11"/>
      <c r="L15" s="11"/>
      <c r="M15" s="11"/>
      <c r="N15" s="11"/>
    </row>
    <row r="16" spans="1:14" x14ac:dyDescent="0.3">
      <c r="A16" s="26"/>
      <c r="B16" s="21"/>
      <c r="D16" s="7"/>
    </row>
    <row r="17" spans="1:6" s="19" customFormat="1" ht="35.25" customHeight="1" x14ac:dyDescent="0.3">
      <c r="A17" s="20" t="s">
        <v>134</v>
      </c>
      <c r="B17" s="27" t="s">
        <v>306</v>
      </c>
      <c r="D17" s="7"/>
      <c r="F17" s="28"/>
    </row>
    <row r="18" spans="1:6" x14ac:dyDescent="0.3">
      <c r="A18" s="13"/>
      <c r="B18" s="14"/>
      <c r="D18" s="7"/>
    </row>
    <row r="19" spans="1:6" ht="19.95" customHeight="1" x14ac:dyDescent="0.3">
      <c r="A19" s="20" t="s">
        <v>167</v>
      </c>
      <c r="B19" s="14" t="s">
        <v>307</v>
      </c>
    </row>
    <row r="20" spans="1:6" ht="10.95" customHeight="1" x14ac:dyDescent="0.3">
      <c r="A20" s="20"/>
      <c r="B20" s="14"/>
    </row>
    <row r="21" spans="1:6" x14ac:dyDescent="0.3">
      <c r="A21" s="13" t="s">
        <v>313</v>
      </c>
      <c r="B21" s="29"/>
    </row>
    <row r="22" spans="1:6" x14ac:dyDescent="0.3">
      <c r="A22" s="13" t="s">
        <v>298</v>
      </c>
      <c r="B22" s="29"/>
    </row>
    <row r="23" spans="1:6" x14ac:dyDescent="0.3">
      <c r="A23" s="13" t="s">
        <v>317</v>
      </c>
      <c r="B23" s="29"/>
    </row>
    <row r="24" spans="1:6" x14ac:dyDescent="0.3">
      <c r="A24" s="10"/>
    </row>
    <row r="25" spans="1:6" ht="19.95" customHeight="1" x14ac:dyDescent="0.3">
      <c r="A25" s="20" t="s">
        <v>200</v>
      </c>
      <c r="B25" s="14" t="s">
        <v>308</v>
      </c>
    </row>
    <row r="26" spans="1:6" ht="8.4" customHeight="1" x14ac:dyDescent="0.3">
      <c r="A26" s="20"/>
      <c r="B26" s="14"/>
    </row>
    <row r="27" spans="1:6" x14ac:dyDescent="0.3">
      <c r="A27" s="13" t="s">
        <v>314</v>
      </c>
      <c r="B27" s="29"/>
      <c r="F27" s="30"/>
    </row>
    <row r="28" spans="1:6" x14ac:dyDescent="0.3">
      <c r="A28" s="13" t="s">
        <v>315</v>
      </c>
      <c r="B28" s="29"/>
      <c r="F28" s="30"/>
    </row>
    <row r="29" spans="1:6" ht="17.399999999999999" customHeight="1" x14ac:dyDescent="0.3">
      <c r="A29" s="10"/>
    </row>
    <row r="30" spans="1:6" ht="19.95" customHeight="1" x14ac:dyDescent="0.3">
      <c r="A30" s="31" t="s">
        <v>309</v>
      </c>
      <c r="B30" s="14" t="s">
        <v>310</v>
      </c>
    </row>
    <row r="31" spans="1:6" ht="19.95" customHeight="1" x14ac:dyDescent="0.3">
      <c r="A31" s="32" t="s">
        <v>324</v>
      </c>
    </row>
    <row r="32" spans="1:6" ht="6.6" customHeight="1" x14ac:dyDescent="0.3">
      <c r="A32" s="32"/>
    </row>
    <row r="33" spans="1:2" s="10" customFormat="1" x14ac:dyDescent="0.3">
      <c r="A33" s="30"/>
      <c r="B33" s="33"/>
    </row>
    <row r="34" spans="1:2" x14ac:dyDescent="0.3">
      <c r="A34" s="34" t="s">
        <v>325</v>
      </c>
      <c r="B34" s="14"/>
    </row>
    <row r="35" spans="1:2" x14ac:dyDescent="0.3">
      <c r="A35" s="34" t="s">
        <v>351</v>
      </c>
      <c r="B35" s="14"/>
    </row>
    <row r="37" spans="1:2" ht="15.6" x14ac:dyDescent="0.3">
      <c r="A37" s="35" t="s">
        <v>333</v>
      </c>
    </row>
    <row r="38" spans="1:2" ht="15.6" x14ac:dyDescent="0.3">
      <c r="A38" s="36" t="s">
        <v>334</v>
      </c>
    </row>
    <row r="39" spans="1:2" ht="15.6" x14ac:dyDescent="0.3">
      <c r="A39" s="36" t="s">
        <v>335</v>
      </c>
    </row>
    <row r="40" spans="1:2" ht="15.6" x14ac:dyDescent="0.3">
      <c r="A40" s="36" t="s">
        <v>336</v>
      </c>
    </row>
    <row r="41" spans="1:2" ht="15.6" x14ac:dyDescent="0.3">
      <c r="A41" s="36" t="s">
        <v>337</v>
      </c>
    </row>
    <row r="42" spans="1:2" ht="15.6" x14ac:dyDescent="0.3">
      <c r="A42" s="36" t="s">
        <v>338</v>
      </c>
    </row>
    <row r="43" spans="1:2" ht="15.6" x14ac:dyDescent="0.3">
      <c r="A43" s="36" t="s">
        <v>339</v>
      </c>
    </row>
    <row r="44" spans="1:2" ht="15.6" x14ac:dyDescent="0.3">
      <c r="A44" s="36" t="s">
        <v>341</v>
      </c>
    </row>
  </sheetData>
  <hyperlinks>
    <hyperlink ref="B17" location="'GV - ontvangsten voor RIZIV'!A1" display="GV - ontvangsten voor RIZIV" xr:uid="{00000000-0004-0000-0000-000000000000}"/>
    <hyperlink ref="B19" location="'Resultatenrekening GV (1)'!A1" display="Resultatenrekening GV (1)" xr:uid="{00000000-0004-0000-0000-000001000000}"/>
    <hyperlink ref="B25" location="'Resultatenrekening GV (2)'!Afdruktitels" display="Resultatenrekening GV (2)" xr:uid="{00000000-0004-0000-0000-000002000000}"/>
    <hyperlink ref="B30" location="'Resultatenrekening AK'!A1" display="Resultatenrekening AK" xr:uid="{00000000-0004-0000-0000-000003000000}"/>
    <hyperlink ref="B13" location="Uitkeringen!A7" display="Uitkeringen" xr:uid="{00000000-0004-0000-0000-000004000000}"/>
    <hyperlink ref="B15" location="Uitkeringen!A35" display="Uitkeringen" xr:uid="{00000000-0004-0000-0000-000005000000}"/>
    <hyperlink ref="B4" location="'Balans - actief'!A1" display="Balans - actief" xr:uid="{00000000-0004-0000-0000-000006000000}"/>
    <hyperlink ref="B6" location="'Balans - passief'!A1" display="Balans - passief" xr:uid="{00000000-0004-0000-0000-00000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O53"/>
  <sheetViews>
    <sheetView showGridLines="0" view="pageBreakPreview" zoomScaleNormal="100" zoomScaleSheetLayoutView="100" workbookViewId="0">
      <selection activeCell="I1" sqref="I1:I1048576"/>
    </sheetView>
  </sheetViews>
  <sheetFormatPr defaultColWidth="12" defaultRowHeight="13.8" x14ac:dyDescent="0.3"/>
  <cols>
    <col min="1" max="1" width="4.44140625" style="38" customWidth="1"/>
    <col min="2" max="2" width="2.6640625" style="38" customWidth="1"/>
    <col min="3" max="3" width="5.44140625" style="38" customWidth="1"/>
    <col min="4" max="4" width="6.6640625" style="38" customWidth="1"/>
    <col min="5" max="6" width="12" style="38" customWidth="1"/>
    <col min="7" max="7" width="10" style="38" customWidth="1"/>
    <col min="8" max="8" width="5.6640625" style="38" customWidth="1"/>
    <col min="9" max="9" width="4.5546875" style="38" customWidth="1"/>
    <col min="10" max="10" width="12.6640625" style="39" customWidth="1"/>
    <col min="11" max="11" width="15.6640625" style="38" customWidth="1"/>
    <col min="12" max="15" width="15.6640625" style="40" customWidth="1"/>
    <col min="16" max="16384" width="12" style="38"/>
  </cols>
  <sheetData>
    <row r="1" spans="1:15" ht="18" x14ac:dyDescent="0.35">
      <c r="A1" s="37" t="s">
        <v>287</v>
      </c>
    </row>
    <row r="3" spans="1:15" s="43" customFormat="1" ht="16.5" customHeight="1" x14ac:dyDescent="0.3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41"/>
      <c r="L3" s="42"/>
      <c r="M3" s="42"/>
      <c r="N3" s="42"/>
      <c r="O3" s="42"/>
    </row>
    <row r="4" spans="1:15" ht="24.9" customHeight="1" x14ac:dyDescent="0.3">
      <c r="J4" s="38"/>
    </row>
    <row r="5" spans="1:15" x14ac:dyDescent="0.3">
      <c r="A5" s="44" t="s">
        <v>1</v>
      </c>
      <c r="B5" s="45"/>
      <c r="C5" s="46"/>
      <c r="D5" s="46"/>
      <c r="E5" s="46"/>
      <c r="F5" s="46"/>
      <c r="G5" s="46"/>
      <c r="H5" s="46"/>
      <c r="I5" s="47"/>
      <c r="J5" s="48" t="s">
        <v>2</v>
      </c>
      <c r="K5" s="48">
        <v>2013</v>
      </c>
      <c r="L5" s="49">
        <v>2014</v>
      </c>
      <c r="M5" s="49">
        <v>2015</v>
      </c>
      <c r="N5" s="49">
        <v>2016</v>
      </c>
      <c r="O5" s="370">
        <v>2017</v>
      </c>
    </row>
    <row r="6" spans="1:15" x14ac:dyDescent="0.3">
      <c r="A6" s="50"/>
      <c r="B6" s="51"/>
      <c r="C6" s="51"/>
      <c r="D6" s="51"/>
      <c r="E6" s="51"/>
      <c r="F6" s="51"/>
      <c r="G6" s="51"/>
      <c r="H6" s="51"/>
      <c r="I6" s="52"/>
      <c r="J6" s="53"/>
      <c r="K6" s="54"/>
      <c r="L6" s="55"/>
      <c r="M6" s="55"/>
      <c r="N6" s="55"/>
      <c r="O6" s="55"/>
    </row>
    <row r="7" spans="1:15" ht="14.4" x14ac:dyDescent="0.3">
      <c r="A7" s="56" t="s">
        <v>3</v>
      </c>
      <c r="B7" s="45"/>
      <c r="C7" s="46"/>
      <c r="D7" s="46"/>
      <c r="E7" s="46"/>
      <c r="F7" s="46"/>
      <c r="G7" s="46"/>
      <c r="H7" s="46"/>
      <c r="I7" s="73"/>
      <c r="J7" s="57" t="s">
        <v>4</v>
      </c>
      <c r="K7" s="58">
        <f t="shared" ref="K7:M7" si="0">K8+K9+K10+K11+K12</f>
        <v>20833116.419999998</v>
      </c>
      <c r="L7" s="59">
        <f t="shared" si="0"/>
        <v>21629646.32</v>
      </c>
      <c r="M7" s="59">
        <f t="shared" si="0"/>
        <v>22780553.399999999</v>
      </c>
      <c r="N7" s="59">
        <f t="shared" ref="N7:O7" si="1">N8+N9+N10+N11+N12</f>
        <v>22299596.390000001</v>
      </c>
      <c r="O7" s="59">
        <f t="shared" si="1"/>
        <v>22655328.73</v>
      </c>
    </row>
    <row r="8" spans="1:15" ht="17.100000000000001" customHeight="1" x14ac:dyDescent="0.3">
      <c r="A8" s="60" t="s">
        <v>5</v>
      </c>
      <c r="B8" s="61" t="s">
        <v>342</v>
      </c>
      <c r="C8" s="62"/>
      <c r="D8" s="62"/>
      <c r="E8" s="62"/>
      <c r="F8" s="62"/>
      <c r="G8" s="62"/>
      <c r="H8" s="62"/>
      <c r="I8" s="63"/>
      <c r="J8" s="64">
        <v>20</v>
      </c>
      <c r="K8" s="65">
        <v>0</v>
      </c>
      <c r="L8" s="66">
        <v>0</v>
      </c>
      <c r="M8" s="66">
        <v>0</v>
      </c>
      <c r="N8" s="66">
        <v>0</v>
      </c>
      <c r="O8" s="66">
        <v>0</v>
      </c>
    </row>
    <row r="9" spans="1:15" ht="17.100000000000001" customHeight="1" x14ac:dyDescent="0.3">
      <c r="A9" s="60" t="s">
        <v>6</v>
      </c>
      <c r="B9" s="67" t="s">
        <v>343</v>
      </c>
      <c r="C9" s="62"/>
      <c r="D9" s="62"/>
      <c r="E9" s="62"/>
      <c r="F9" s="62"/>
      <c r="G9" s="62"/>
      <c r="H9" s="62"/>
      <c r="I9" s="63"/>
      <c r="J9" s="64">
        <v>21</v>
      </c>
      <c r="K9" s="68">
        <v>238973.63</v>
      </c>
      <c r="L9" s="69">
        <v>1066930.46</v>
      </c>
      <c r="M9" s="69">
        <v>1924553.34</v>
      </c>
      <c r="N9" s="69">
        <v>2663566.86</v>
      </c>
      <c r="O9" s="69">
        <v>4059399.82</v>
      </c>
    </row>
    <row r="10" spans="1:15" ht="17.100000000000001" customHeight="1" x14ac:dyDescent="0.3">
      <c r="A10" s="60" t="s">
        <v>7</v>
      </c>
      <c r="B10" s="61" t="s">
        <v>344</v>
      </c>
      <c r="C10" s="62"/>
      <c r="D10" s="62"/>
      <c r="E10" s="62"/>
      <c r="F10" s="62"/>
      <c r="G10" s="62"/>
      <c r="H10" s="62"/>
      <c r="I10" s="63"/>
      <c r="J10" s="64" t="s">
        <v>8</v>
      </c>
      <c r="K10" s="68">
        <v>20531087.43</v>
      </c>
      <c r="L10" s="69">
        <v>20471373.609999999</v>
      </c>
      <c r="M10" s="69">
        <v>20804992.219999999</v>
      </c>
      <c r="N10" s="69">
        <v>19571622.190000001</v>
      </c>
      <c r="O10" s="69">
        <v>18478140.199999999</v>
      </c>
    </row>
    <row r="11" spans="1:15" ht="17.100000000000001" customHeight="1" x14ac:dyDescent="0.3">
      <c r="A11" s="60" t="s">
        <v>9</v>
      </c>
      <c r="B11" s="61" t="s">
        <v>345</v>
      </c>
      <c r="C11" s="62"/>
      <c r="D11" s="62"/>
      <c r="E11" s="62"/>
      <c r="F11" s="62"/>
      <c r="G11" s="62"/>
      <c r="H11" s="62"/>
      <c r="I11" s="63"/>
      <c r="J11" s="64">
        <v>28</v>
      </c>
      <c r="K11" s="68">
        <v>63055.360000000001</v>
      </c>
      <c r="L11" s="69">
        <v>91342.25</v>
      </c>
      <c r="M11" s="69">
        <v>51007.839999999997</v>
      </c>
      <c r="N11" s="69">
        <v>64407.34</v>
      </c>
      <c r="O11" s="69">
        <v>117788.71</v>
      </c>
    </row>
    <row r="12" spans="1:15" ht="17.100000000000001" customHeight="1" x14ac:dyDescent="0.3">
      <c r="A12" s="60" t="s">
        <v>10</v>
      </c>
      <c r="B12" s="61" t="s">
        <v>11</v>
      </c>
      <c r="C12" s="62"/>
      <c r="D12" s="62"/>
      <c r="E12" s="62"/>
      <c r="F12" s="62"/>
      <c r="G12" s="62"/>
      <c r="H12" s="62"/>
      <c r="I12" s="63"/>
      <c r="J12" s="64">
        <v>29</v>
      </c>
      <c r="K12" s="65">
        <f t="shared" ref="K12:M12" si="2">SUM(K13:K14)</f>
        <v>0</v>
      </c>
      <c r="L12" s="66">
        <f t="shared" si="2"/>
        <v>0</v>
      </c>
      <c r="M12" s="66">
        <f t="shared" si="2"/>
        <v>0</v>
      </c>
      <c r="N12" s="66">
        <f t="shared" ref="N12:O12" si="3">SUM(N13:N14)</f>
        <v>0</v>
      </c>
      <c r="O12" s="66">
        <f t="shared" si="3"/>
        <v>0</v>
      </c>
    </row>
    <row r="13" spans="1:15" x14ac:dyDescent="0.3">
      <c r="A13" s="70"/>
      <c r="B13" s="62"/>
      <c r="C13" s="67" t="s">
        <v>12</v>
      </c>
      <c r="D13" s="62"/>
      <c r="E13" s="62"/>
      <c r="F13" s="62"/>
      <c r="G13" s="62"/>
      <c r="H13" s="62"/>
      <c r="I13" s="63"/>
      <c r="J13" s="64" t="s">
        <v>13</v>
      </c>
      <c r="K13" s="65">
        <v>0</v>
      </c>
      <c r="L13" s="66">
        <v>0</v>
      </c>
      <c r="M13" s="66">
        <v>0</v>
      </c>
      <c r="N13" s="66">
        <v>0</v>
      </c>
      <c r="O13" s="66">
        <v>0</v>
      </c>
    </row>
    <row r="14" spans="1:15" x14ac:dyDescent="0.3">
      <c r="A14" s="70"/>
      <c r="B14" s="62"/>
      <c r="C14" s="67" t="s">
        <v>14</v>
      </c>
      <c r="D14" s="62"/>
      <c r="E14" s="62"/>
      <c r="F14" s="62"/>
      <c r="G14" s="62"/>
      <c r="H14" s="62"/>
      <c r="I14" s="63"/>
      <c r="J14" s="64">
        <v>298</v>
      </c>
      <c r="K14" s="65">
        <v>0</v>
      </c>
      <c r="L14" s="66">
        <v>0</v>
      </c>
      <c r="M14" s="66">
        <v>0</v>
      </c>
      <c r="N14" s="66">
        <v>0</v>
      </c>
      <c r="O14" s="66">
        <v>0</v>
      </c>
    </row>
    <row r="15" spans="1:15" ht="18.75" customHeight="1" x14ac:dyDescent="0.3">
      <c r="A15" s="56" t="s">
        <v>15</v>
      </c>
      <c r="B15" s="71"/>
      <c r="C15" s="72"/>
      <c r="D15" s="72"/>
      <c r="E15" s="72"/>
      <c r="F15" s="72"/>
      <c r="G15" s="72"/>
      <c r="H15" s="72"/>
      <c r="I15" s="73"/>
      <c r="J15" s="74" t="s">
        <v>16</v>
      </c>
      <c r="K15" s="58">
        <f t="shared" ref="K15:M15" si="4">K16+K17+K40+K44+K45</f>
        <v>2818871255.7199998</v>
      </c>
      <c r="L15" s="59">
        <f t="shared" si="4"/>
        <v>3165514850.3699999</v>
      </c>
      <c r="M15" s="59">
        <f t="shared" si="4"/>
        <v>3240879201.3299999</v>
      </c>
      <c r="N15" s="59">
        <f t="shared" ref="N15:O15" si="5">N16+N17+N40+N44+N45</f>
        <v>3108476135.8200002</v>
      </c>
      <c r="O15" s="59">
        <f t="shared" si="5"/>
        <v>3265165292.7600002</v>
      </c>
    </row>
    <row r="16" spans="1:15" ht="18.75" customHeight="1" x14ac:dyDescent="0.3">
      <c r="A16" s="75" t="s">
        <v>17</v>
      </c>
      <c r="B16" s="76" t="s">
        <v>346</v>
      </c>
      <c r="C16" s="77"/>
      <c r="D16" s="77"/>
      <c r="E16" s="77"/>
      <c r="F16" s="77"/>
      <c r="G16" s="77"/>
      <c r="H16" s="77"/>
      <c r="I16" s="78"/>
      <c r="J16" s="79">
        <v>31</v>
      </c>
      <c r="K16" s="65">
        <v>0</v>
      </c>
      <c r="L16" s="66">
        <v>0</v>
      </c>
      <c r="M16" s="66">
        <v>0</v>
      </c>
      <c r="N16" s="66">
        <v>0</v>
      </c>
      <c r="O16" s="66">
        <v>0</v>
      </c>
    </row>
    <row r="17" spans="1:15" ht="17.100000000000001" customHeight="1" x14ac:dyDescent="0.3">
      <c r="A17" s="75" t="s">
        <v>18</v>
      </c>
      <c r="B17" s="76" t="s">
        <v>19</v>
      </c>
      <c r="C17" s="77"/>
      <c r="D17" s="77"/>
      <c r="E17" s="77"/>
      <c r="F17" s="77"/>
      <c r="G17" s="77"/>
      <c r="H17" s="77"/>
      <c r="I17" s="78"/>
      <c r="J17" s="79" t="s">
        <v>20</v>
      </c>
      <c r="K17" s="80">
        <f t="shared" ref="K17:M17" si="6">K18+K26+K27+K28+K29+K30+K31+K32</f>
        <v>2670805340.9099998</v>
      </c>
      <c r="L17" s="81">
        <f t="shared" si="6"/>
        <v>2929651046.75</v>
      </c>
      <c r="M17" s="81">
        <f t="shared" si="6"/>
        <v>3092794013.27</v>
      </c>
      <c r="N17" s="81">
        <f t="shared" ref="N17:O17" si="7">N18+N26+N27+N28+N29+N30+N31+N32</f>
        <v>2931359789.7500005</v>
      </c>
      <c r="O17" s="81">
        <f t="shared" si="7"/>
        <v>3082072622.0300002</v>
      </c>
    </row>
    <row r="18" spans="1:15" x14ac:dyDescent="0.3">
      <c r="A18" s="70"/>
      <c r="B18" s="62"/>
      <c r="C18" s="76" t="s">
        <v>21</v>
      </c>
      <c r="D18" s="77"/>
      <c r="E18" s="77"/>
      <c r="F18" s="77"/>
      <c r="G18" s="62"/>
      <c r="H18" s="62"/>
      <c r="I18" s="63"/>
      <c r="J18" s="64" t="s">
        <v>22</v>
      </c>
      <c r="K18" s="68">
        <f t="shared" ref="K18:L18" si="8">K19+K20+K23+K24+K25</f>
        <v>1071922779.6</v>
      </c>
      <c r="L18" s="69">
        <f t="shared" si="8"/>
        <v>1057100557.22</v>
      </c>
      <c r="M18" s="69">
        <f>M19+M20+M23+M24+M25</f>
        <v>1030833640.1899999</v>
      </c>
      <c r="N18" s="69">
        <f>N19+N20+N23+N24+N25</f>
        <v>939980597.63000011</v>
      </c>
      <c r="O18" s="69">
        <f>O19+O20+O23+O24+O25</f>
        <v>919810582.16000009</v>
      </c>
    </row>
    <row r="19" spans="1:15" s="39" customFormat="1" ht="12" x14ac:dyDescent="0.25">
      <c r="A19" s="82"/>
      <c r="B19" s="83"/>
      <c r="C19" s="84"/>
      <c r="D19" s="85" t="s">
        <v>23</v>
      </c>
      <c r="E19" s="84"/>
      <c r="F19" s="84"/>
      <c r="G19" s="83"/>
      <c r="H19" s="83"/>
      <c r="I19" s="86"/>
      <c r="J19" s="87">
        <v>400</v>
      </c>
      <c r="K19" s="88">
        <v>110503343.56</v>
      </c>
      <c r="L19" s="89">
        <v>110342606.19</v>
      </c>
      <c r="M19" s="89">
        <v>115293075.92</v>
      </c>
      <c r="N19" s="89">
        <v>111205109.81999999</v>
      </c>
      <c r="O19" s="89">
        <v>109586571.91</v>
      </c>
    </row>
    <row r="20" spans="1:15" s="39" customFormat="1" ht="12" x14ac:dyDescent="0.25">
      <c r="A20" s="82"/>
      <c r="B20" s="83"/>
      <c r="C20" s="84"/>
      <c r="D20" s="85" t="s">
        <v>24</v>
      </c>
      <c r="E20" s="84"/>
      <c r="F20" s="84"/>
      <c r="G20" s="83"/>
      <c r="H20" s="83"/>
      <c r="I20" s="86"/>
      <c r="J20" s="87">
        <v>401</v>
      </c>
      <c r="K20" s="88">
        <f t="shared" ref="K20:M20" si="9">SUM(K21:K22)</f>
        <v>14900445.59</v>
      </c>
      <c r="L20" s="89">
        <f t="shared" si="9"/>
        <v>18985479.98</v>
      </c>
      <c r="M20" s="89">
        <f t="shared" si="9"/>
        <v>19381391.109999999</v>
      </c>
      <c r="N20" s="89">
        <f t="shared" ref="N20:O20" si="10">SUM(N21:N22)</f>
        <v>19150599.149999999</v>
      </c>
      <c r="O20" s="89">
        <f t="shared" si="10"/>
        <v>19759296.920000002</v>
      </c>
    </row>
    <row r="21" spans="1:15" s="39" customFormat="1" ht="12" x14ac:dyDescent="0.25">
      <c r="A21" s="82"/>
      <c r="B21" s="83"/>
      <c r="C21" s="84"/>
      <c r="D21" s="90"/>
      <c r="E21" s="91" t="s">
        <v>25</v>
      </c>
      <c r="F21" s="92"/>
      <c r="G21" s="93"/>
      <c r="H21" s="93"/>
      <c r="I21" s="94"/>
      <c r="J21" s="87">
        <v>4010</v>
      </c>
      <c r="K21" s="88">
        <v>9802806.4499999993</v>
      </c>
      <c r="L21" s="89">
        <v>14382394.970000001</v>
      </c>
      <c r="M21" s="89">
        <v>16047905.83</v>
      </c>
      <c r="N21" s="89">
        <v>14930091.439999999</v>
      </c>
      <c r="O21" s="89">
        <v>16661403.630000001</v>
      </c>
    </row>
    <row r="22" spans="1:15" s="39" customFormat="1" ht="12" x14ac:dyDescent="0.25">
      <c r="A22" s="82"/>
      <c r="B22" s="83"/>
      <c r="C22" s="84"/>
      <c r="D22" s="90"/>
      <c r="E22" s="91" t="s">
        <v>26</v>
      </c>
      <c r="F22" s="92"/>
      <c r="G22" s="93"/>
      <c r="H22" s="93"/>
      <c r="I22" s="94"/>
      <c r="J22" s="87">
        <v>4011</v>
      </c>
      <c r="K22" s="88">
        <v>5097639.1399999997</v>
      </c>
      <c r="L22" s="89">
        <v>4603085.01</v>
      </c>
      <c r="M22" s="89">
        <v>3333485.28</v>
      </c>
      <c r="N22" s="89">
        <v>4220507.71</v>
      </c>
      <c r="O22" s="89">
        <v>3097893.29</v>
      </c>
    </row>
    <row r="23" spans="1:15" s="39" customFormat="1" ht="12" x14ac:dyDescent="0.25">
      <c r="A23" s="82"/>
      <c r="B23" s="83"/>
      <c r="C23" s="84"/>
      <c r="D23" s="90" t="s">
        <v>27</v>
      </c>
      <c r="E23" s="92"/>
      <c r="F23" s="92"/>
      <c r="G23" s="93"/>
      <c r="H23" s="93"/>
      <c r="I23" s="94"/>
      <c r="J23" s="87">
        <v>402</v>
      </c>
      <c r="K23" s="88">
        <v>63773.32</v>
      </c>
      <c r="L23" s="89">
        <v>70607.87</v>
      </c>
      <c r="M23" s="89">
        <v>155676.97</v>
      </c>
      <c r="N23" s="89">
        <v>61902.79</v>
      </c>
      <c r="O23" s="89">
        <v>11520.25</v>
      </c>
    </row>
    <row r="24" spans="1:15" s="39" customFormat="1" ht="12" x14ac:dyDescent="0.25">
      <c r="A24" s="82"/>
      <c r="B24" s="83"/>
      <c r="C24" s="84"/>
      <c r="D24" s="90" t="s">
        <v>28</v>
      </c>
      <c r="E24" s="92"/>
      <c r="F24" s="92"/>
      <c r="G24" s="93"/>
      <c r="H24" s="93"/>
      <c r="I24" s="94"/>
      <c r="J24" s="87">
        <v>403</v>
      </c>
      <c r="K24" s="88">
        <v>57764.42</v>
      </c>
      <c r="L24" s="89">
        <v>57764.42</v>
      </c>
      <c r="M24" s="89">
        <v>57764.42</v>
      </c>
      <c r="N24" s="89">
        <v>57764.42</v>
      </c>
      <c r="O24" s="89">
        <v>0</v>
      </c>
    </row>
    <row r="25" spans="1:15" s="39" customFormat="1" ht="12" x14ac:dyDescent="0.25">
      <c r="A25" s="82"/>
      <c r="B25" s="83"/>
      <c r="C25" s="84"/>
      <c r="D25" s="90" t="s">
        <v>29</v>
      </c>
      <c r="E25" s="92"/>
      <c r="F25" s="92"/>
      <c r="G25" s="93"/>
      <c r="H25" s="93"/>
      <c r="I25" s="94"/>
      <c r="J25" s="87">
        <v>404</v>
      </c>
      <c r="K25" s="88">
        <v>946397452.71000004</v>
      </c>
      <c r="L25" s="89">
        <v>927644098.75999999</v>
      </c>
      <c r="M25" s="89">
        <v>895945731.76999998</v>
      </c>
      <c r="N25" s="89">
        <v>809505221.45000005</v>
      </c>
      <c r="O25" s="89">
        <v>790453193.08000004</v>
      </c>
    </row>
    <row r="26" spans="1:15" x14ac:dyDescent="0.3">
      <c r="A26" s="70"/>
      <c r="B26" s="62"/>
      <c r="C26" s="67" t="s">
        <v>30</v>
      </c>
      <c r="D26" s="62"/>
      <c r="E26" s="62"/>
      <c r="F26" s="62"/>
      <c r="G26" s="62"/>
      <c r="H26" s="62"/>
      <c r="I26" s="63"/>
      <c r="J26" s="64">
        <v>405</v>
      </c>
      <c r="K26" s="68">
        <v>2995.56</v>
      </c>
      <c r="L26" s="69">
        <v>2208.4299999999998</v>
      </c>
      <c r="M26" s="69">
        <v>1202.93</v>
      </c>
      <c r="N26" s="69">
        <v>1057.2</v>
      </c>
      <c r="O26" s="69">
        <v>774.13</v>
      </c>
    </row>
    <row r="27" spans="1:15" x14ac:dyDescent="0.3">
      <c r="A27" s="70"/>
      <c r="B27" s="62"/>
      <c r="C27" s="67" t="s">
        <v>31</v>
      </c>
      <c r="D27" s="62"/>
      <c r="E27" s="62"/>
      <c r="F27" s="62"/>
      <c r="G27" s="62"/>
      <c r="H27" s="62"/>
      <c r="I27" s="63"/>
      <c r="J27" s="64" t="s">
        <v>32</v>
      </c>
      <c r="K27" s="68">
        <v>263997060.22</v>
      </c>
      <c r="L27" s="69">
        <v>301654476.67000002</v>
      </c>
      <c r="M27" s="69">
        <v>313599160.94</v>
      </c>
      <c r="N27" s="69">
        <v>314950923.56999999</v>
      </c>
      <c r="O27" s="69">
        <v>367309053.5</v>
      </c>
    </row>
    <row r="28" spans="1:15" x14ac:dyDescent="0.3">
      <c r="A28" s="70"/>
      <c r="B28" s="62"/>
      <c r="C28" s="67" t="s">
        <v>33</v>
      </c>
      <c r="D28" s="62"/>
      <c r="E28" s="62"/>
      <c r="F28" s="62"/>
      <c r="G28" s="62"/>
      <c r="H28" s="62"/>
      <c r="I28" s="63"/>
      <c r="J28" s="64">
        <v>409</v>
      </c>
      <c r="K28" s="68">
        <v>134100.13</v>
      </c>
      <c r="L28" s="69">
        <v>134082.13</v>
      </c>
      <c r="M28" s="69">
        <v>134118.13</v>
      </c>
      <c r="N28" s="69">
        <v>134118.13</v>
      </c>
      <c r="O28" s="69">
        <v>134118.13</v>
      </c>
    </row>
    <row r="29" spans="1:15" x14ac:dyDescent="0.3">
      <c r="A29" s="70"/>
      <c r="B29" s="62"/>
      <c r="C29" s="67" t="s">
        <v>34</v>
      </c>
      <c r="D29" s="62"/>
      <c r="E29" s="62"/>
      <c r="F29" s="62"/>
      <c r="G29" s="62"/>
      <c r="H29" s="62"/>
      <c r="I29" s="63"/>
      <c r="J29" s="64">
        <v>41</v>
      </c>
      <c r="K29" s="68">
        <v>58934102.920000002</v>
      </c>
      <c r="L29" s="69">
        <v>78857951.819999993</v>
      </c>
      <c r="M29" s="69">
        <v>123273918.26000001</v>
      </c>
      <c r="N29" s="69">
        <v>134643556.50999999</v>
      </c>
      <c r="O29" s="69">
        <v>166237731.66</v>
      </c>
    </row>
    <row r="30" spans="1:15" x14ac:dyDescent="0.3">
      <c r="A30" s="70"/>
      <c r="B30" s="62"/>
      <c r="C30" s="67" t="s">
        <v>35</v>
      </c>
      <c r="D30" s="62"/>
      <c r="E30" s="62"/>
      <c r="F30" s="62"/>
      <c r="G30" s="62"/>
      <c r="H30" s="62"/>
      <c r="I30" s="63"/>
      <c r="J30" s="64">
        <v>42</v>
      </c>
      <c r="K30" s="68">
        <v>458081720.82999998</v>
      </c>
      <c r="L30" s="69">
        <v>564033566.99000001</v>
      </c>
      <c r="M30" s="69">
        <v>472748401.45999998</v>
      </c>
      <c r="N30" s="69">
        <v>495155541.31</v>
      </c>
      <c r="O30" s="69">
        <v>550812532.20000005</v>
      </c>
    </row>
    <row r="31" spans="1:15" x14ac:dyDescent="0.3">
      <c r="A31" s="70"/>
      <c r="B31" s="62"/>
      <c r="C31" s="67" t="s">
        <v>36</v>
      </c>
      <c r="D31" s="62"/>
      <c r="E31" s="62"/>
      <c r="F31" s="62"/>
      <c r="G31" s="62"/>
      <c r="H31" s="62"/>
      <c r="I31" s="63"/>
      <c r="J31" s="64">
        <v>46</v>
      </c>
      <c r="K31" s="68">
        <v>807059450.94000006</v>
      </c>
      <c r="L31" s="69">
        <v>911561622.62</v>
      </c>
      <c r="M31" s="69">
        <v>1140155141.9200001</v>
      </c>
      <c r="N31" s="69">
        <v>1032822550.35</v>
      </c>
      <c r="O31" s="69">
        <v>1062758720.09</v>
      </c>
    </row>
    <row r="32" spans="1:15" x14ac:dyDescent="0.3">
      <c r="A32" s="70"/>
      <c r="B32" s="62"/>
      <c r="C32" s="67" t="s">
        <v>37</v>
      </c>
      <c r="D32" s="62"/>
      <c r="E32" s="62"/>
      <c r="F32" s="62"/>
      <c r="G32" s="62"/>
      <c r="H32" s="62"/>
      <c r="I32" s="63"/>
      <c r="J32" s="64" t="s">
        <v>38</v>
      </c>
      <c r="K32" s="68">
        <f t="shared" ref="K32:M32" si="11">SUM(K33:K38)</f>
        <v>10673130.709999999</v>
      </c>
      <c r="L32" s="69">
        <f t="shared" si="11"/>
        <v>16306580.870000001</v>
      </c>
      <c r="M32" s="69">
        <f t="shared" si="11"/>
        <v>12048429.439999999</v>
      </c>
      <c r="N32" s="69">
        <f>SUM(N33:N38)</f>
        <v>13671445.049999999</v>
      </c>
      <c r="O32" s="69">
        <f>SUM(O33:O38)</f>
        <v>15009110.16</v>
      </c>
    </row>
    <row r="33" spans="1:15" s="39" customFormat="1" ht="12" x14ac:dyDescent="0.25">
      <c r="A33" s="82"/>
      <c r="B33" s="83"/>
      <c r="C33" s="84"/>
      <c r="D33" s="85" t="s">
        <v>39</v>
      </c>
      <c r="E33" s="84"/>
      <c r="F33" s="84"/>
      <c r="G33" s="83"/>
      <c r="H33" s="83"/>
      <c r="I33" s="86"/>
      <c r="J33" s="87">
        <v>470</v>
      </c>
      <c r="K33" s="88">
        <v>2403400.94</v>
      </c>
      <c r="L33" s="89">
        <v>6775037.8300000001</v>
      </c>
      <c r="M33" s="89">
        <v>3036891.96</v>
      </c>
      <c r="N33" s="89">
        <v>4915395.34</v>
      </c>
      <c r="O33" s="89">
        <v>5971170.8499999996</v>
      </c>
    </row>
    <row r="34" spans="1:15" s="39" customFormat="1" ht="12" x14ac:dyDescent="0.25">
      <c r="A34" s="82"/>
      <c r="B34" s="83"/>
      <c r="C34" s="84"/>
      <c r="D34" s="85" t="s">
        <v>40</v>
      </c>
      <c r="E34" s="84"/>
      <c r="F34" s="84"/>
      <c r="G34" s="83"/>
      <c r="H34" s="83"/>
      <c r="I34" s="86"/>
      <c r="J34" s="87">
        <v>471</v>
      </c>
      <c r="K34" s="95"/>
      <c r="L34" s="95"/>
      <c r="M34" s="95"/>
      <c r="N34" s="95"/>
      <c r="O34" s="95"/>
    </row>
    <row r="35" spans="1:15" s="39" customFormat="1" ht="12" x14ac:dyDescent="0.25">
      <c r="A35" s="82"/>
      <c r="B35" s="83"/>
      <c r="C35" s="84"/>
      <c r="D35" s="90" t="s">
        <v>41</v>
      </c>
      <c r="E35" s="92"/>
      <c r="F35" s="92"/>
      <c r="G35" s="93"/>
      <c r="H35" s="93"/>
      <c r="I35" s="94"/>
      <c r="J35" s="87">
        <v>472</v>
      </c>
      <c r="K35" s="95"/>
      <c r="L35" s="95"/>
      <c r="M35" s="95"/>
      <c r="N35" s="95"/>
      <c r="O35" s="95"/>
    </row>
    <row r="36" spans="1:15" s="39" customFormat="1" ht="12" x14ac:dyDescent="0.25">
      <c r="A36" s="82"/>
      <c r="B36" s="83"/>
      <c r="C36" s="84"/>
      <c r="D36" s="90" t="s">
        <v>42</v>
      </c>
      <c r="E36" s="92"/>
      <c r="F36" s="92"/>
      <c r="G36" s="93"/>
      <c r="H36" s="93"/>
      <c r="I36" s="94"/>
      <c r="J36" s="87">
        <v>473</v>
      </c>
      <c r="K36" s="88">
        <v>6327992.0199999996</v>
      </c>
      <c r="L36" s="89">
        <v>6349882.0700000003</v>
      </c>
      <c r="M36" s="89">
        <v>6327165.3799999999</v>
      </c>
      <c r="N36" s="89">
        <v>6642770.0599999996</v>
      </c>
      <c r="O36" s="89">
        <v>6709196.0999999996</v>
      </c>
    </row>
    <row r="37" spans="1:15" s="39" customFormat="1" ht="12" x14ac:dyDescent="0.25">
      <c r="A37" s="82"/>
      <c r="B37" s="83"/>
      <c r="C37" s="84"/>
      <c r="D37" s="90" t="s">
        <v>43</v>
      </c>
      <c r="E37" s="92"/>
      <c r="F37" s="92"/>
      <c r="G37" s="93"/>
      <c r="H37" s="93"/>
      <c r="I37" s="94"/>
      <c r="J37" s="96"/>
      <c r="K37" s="86"/>
      <c r="L37" s="97"/>
      <c r="M37" s="97"/>
      <c r="N37" s="97"/>
      <c r="O37" s="97"/>
    </row>
    <row r="38" spans="1:15" s="39" customFormat="1" ht="12" x14ac:dyDescent="0.25">
      <c r="A38" s="82"/>
      <c r="B38" s="83"/>
      <c r="C38" s="84"/>
      <c r="D38" s="98" t="s">
        <v>44</v>
      </c>
      <c r="E38" s="92"/>
      <c r="F38" s="92"/>
      <c r="G38" s="93"/>
      <c r="H38" s="93"/>
      <c r="I38" s="94"/>
      <c r="J38" s="87">
        <v>474</v>
      </c>
      <c r="K38" s="88">
        <v>1941737.75</v>
      </c>
      <c r="L38" s="89">
        <v>3181660.97</v>
      </c>
      <c r="M38" s="89">
        <v>2684372.1</v>
      </c>
      <c r="N38" s="89">
        <v>2113279.65</v>
      </c>
      <c r="O38" s="89">
        <v>2328743.21</v>
      </c>
    </row>
    <row r="39" spans="1:15" ht="17.100000000000001" customHeight="1" x14ac:dyDescent="0.3">
      <c r="A39" s="60" t="s">
        <v>45</v>
      </c>
      <c r="B39" s="67" t="s">
        <v>46</v>
      </c>
      <c r="C39" s="62"/>
      <c r="D39" s="62"/>
      <c r="E39" s="62"/>
      <c r="F39" s="62"/>
      <c r="G39" s="62"/>
      <c r="H39" s="62"/>
      <c r="I39" s="63"/>
      <c r="J39" s="96"/>
      <c r="K39" s="99"/>
      <c r="L39" s="100"/>
      <c r="M39" s="100"/>
      <c r="N39" s="100"/>
      <c r="O39" s="100"/>
    </row>
    <row r="40" spans="1:15" x14ac:dyDescent="0.3">
      <c r="A40" s="60"/>
      <c r="B40" s="61" t="s">
        <v>48</v>
      </c>
      <c r="C40" s="62"/>
      <c r="D40" s="62"/>
      <c r="E40" s="62"/>
      <c r="F40" s="62"/>
      <c r="G40" s="62"/>
      <c r="H40" s="62"/>
      <c r="I40" s="63"/>
      <c r="J40" s="64" t="s">
        <v>47</v>
      </c>
      <c r="K40" s="68">
        <f t="shared" ref="K40:M40" si="12">SUM(K41:K43)</f>
        <v>78167769.539999992</v>
      </c>
      <c r="L40" s="69">
        <f t="shared" si="12"/>
        <v>75493625.480000004</v>
      </c>
      <c r="M40" s="69">
        <f t="shared" si="12"/>
        <v>76959811.020000011</v>
      </c>
      <c r="N40" s="69">
        <f t="shared" ref="N40" si="13">SUM(N41:N43)</f>
        <v>76261458.489999995</v>
      </c>
      <c r="O40" s="69">
        <f>SUM(O41:O43)</f>
        <v>79201873.899999991</v>
      </c>
    </row>
    <row r="41" spans="1:15" ht="12.75" customHeight="1" x14ac:dyDescent="0.3">
      <c r="A41" s="60"/>
      <c r="B41" s="67"/>
      <c r="C41" s="67" t="s">
        <v>49</v>
      </c>
      <c r="D41" s="62"/>
      <c r="E41" s="62"/>
      <c r="F41" s="62"/>
      <c r="G41" s="62"/>
      <c r="H41" s="62"/>
      <c r="I41" s="63"/>
      <c r="J41" s="64">
        <v>51</v>
      </c>
      <c r="K41" s="68">
        <v>60631269.490000002</v>
      </c>
      <c r="L41" s="69">
        <v>60978865.640000001</v>
      </c>
      <c r="M41" s="69">
        <v>62378064.770000003</v>
      </c>
      <c r="N41" s="69">
        <v>61647191.869999997</v>
      </c>
      <c r="O41" s="69">
        <v>61500024.140000001</v>
      </c>
    </row>
    <row r="42" spans="1:15" x14ac:dyDescent="0.3">
      <c r="A42" s="70"/>
      <c r="B42" s="62"/>
      <c r="C42" s="67" t="s">
        <v>50</v>
      </c>
      <c r="D42" s="62"/>
      <c r="E42" s="62"/>
      <c r="F42" s="62"/>
      <c r="G42" s="62"/>
      <c r="H42" s="62"/>
      <c r="I42" s="63"/>
      <c r="J42" s="64">
        <v>52</v>
      </c>
      <c r="K42" s="68">
        <v>17392315.59</v>
      </c>
      <c r="L42" s="69">
        <v>14304278.369999999</v>
      </c>
      <c r="M42" s="69">
        <v>14304377.07</v>
      </c>
      <c r="N42" s="69">
        <v>14341841.67</v>
      </c>
      <c r="O42" s="69">
        <v>14304392.77</v>
      </c>
    </row>
    <row r="43" spans="1:15" x14ac:dyDescent="0.3">
      <c r="A43" s="70"/>
      <c r="B43" s="62"/>
      <c r="C43" s="67" t="s">
        <v>51</v>
      </c>
      <c r="D43" s="62"/>
      <c r="E43" s="62"/>
      <c r="F43" s="62"/>
      <c r="G43" s="62"/>
      <c r="H43" s="62"/>
      <c r="I43" s="63"/>
      <c r="J43" s="64">
        <v>53</v>
      </c>
      <c r="K43" s="68">
        <v>144184.46</v>
      </c>
      <c r="L43" s="69">
        <v>210481.47</v>
      </c>
      <c r="M43" s="69">
        <v>277369.18</v>
      </c>
      <c r="N43" s="69">
        <v>272424.95</v>
      </c>
      <c r="O43" s="69">
        <v>3397456.99</v>
      </c>
    </row>
    <row r="44" spans="1:15" ht="17.100000000000001" customHeight="1" x14ac:dyDescent="0.3">
      <c r="A44" s="60" t="s">
        <v>52</v>
      </c>
      <c r="B44" s="67" t="s">
        <v>53</v>
      </c>
      <c r="C44" s="62"/>
      <c r="D44" s="62"/>
      <c r="E44" s="62"/>
      <c r="F44" s="62"/>
      <c r="G44" s="62"/>
      <c r="H44" s="62"/>
      <c r="I44" s="63"/>
      <c r="J44" s="64" t="s">
        <v>54</v>
      </c>
      <c r="K44" s="68">
        <v>49076835.740000002</v>
      </c>
      <c r="L44" s="69">
        <v>135029985.28999999</v>
      </c>
      <c r="M44" s="69">
        <v>41475562.090000004</v>
      </c>
      <c r="N44" s="69">
        <v>58102508.369999997</v>
      </c>
      <c r="O44" s="69">
        <v>48535988.229999997</v>
      </c>
    </row>
    <row r="45" spans="1:15" ht="17.100000000000001" customHeight="1" x14ac:dyDescent="0.3">
      <c r="A45" s="60" t="s">
        <v>55</v>
      </c>
      <c r="B45" s="67" t="s">
        <v>56</v>
      </c>
      <c r="C45" s="62"/>
      <c r="D45" s="62"/>
      <c r="E45" s="62"/>
      <c r="F45" s="62"/>
      <c r="G45" s="62"/>
      <c r="H45" s="62"/>
      <c r="I45" s="63"/>
      <c r="J45" s="64" t="s">
        <v>57</v>
      </c>
      <c r="K45" s="68">
        <v>20821309.530000001</v>
      </c>
      <c r="L45" s="69">
        <v>25340192.850000001</v>
      </c>
      <c r="M45" s="69">
        <v>29649814.949999999</v>
      </c>
      <c r="N45" s="69">
        <v>42752379.210000001</v>
      </c>
      <c r="O45" s="69">
        <v>55354808.600000001</v>
      </c>
    </row>
    <row r="46" spans="1:15" x14ac:dyDescent="0.3">
      <c r="A46" s="70"/>
      <c r="B46" s="62"/>
      <c r="C46" s="62"/>
      <c r="D46" s="62"/>
      <c r="E46" s="62"/>
      <c r="F46" s="62"/>
      <c r="G46" s="62"/>
      <c r="H46" s="62"/>
      <c r="I46" s="52"/>
      <c r="J46" s="101"/>
      <c r="K46" s="102"/>
      <c r="L46" s="103"/>
      <c r="M46" s="103"/>
      <c r="N46" s="103"/>
      <c r="O46" s="103"/>
    </row>
    <row r="47" spans="1:15" ht="18" customHeight="1" x14ac:dyDescent="0.3">
      <c r="A47" s="104" t="s">
        <v>58</v>
      </c>
      <c r="B47" s="105"/>
      <c r="C47" s="105"/>
      <c r="D47" s="105"/>
      <c r="E47" s="105"/>
      <c r="F47" s="105"/>
      <c r="G47" s="105"/>
      <c r="H47" s="105"/>
      <c r="I47" s="371"/>
      <c r="J47" s="74" t="s">
        <v>59</v>
      </c>
      <c r="K47" s="106">
        <f t="shared" ref="K47:M47" si="14">K7+K15</f>
        <v>2839704372.1399999</v>
      </c>
      <c r="L47" s="107">
        <f t="shared" si="14"/>
        <v>3187144496.6900001</v>
      </c>
      <c r="M47" s="107">
        <f t="shared" si="14"/>
        <v>3263659754.73</v>
      </c>
      <c r="N47" s="107">
        <f t="shared" ref="N47:O47" si="15">N7+N15</f>
        <v>3130775732.21</v>
      </c>
      <c r="O47" s="107">
        <f t="shared" si="15"/>
        <v>3287820621.4900002</v>
      </c>
    </row>
    <row r="48" spans="1:15" ht="8.25" customHeight="1" thickBot="1" x14ac:dyDescent="0.35">
      <c r="A48" s="108"/>
      <c r="B48" s="109"/>
      <c r="C48" s="109"/>
      <c r="D48" s="109"/>
      <c r="E48" s="109"/>
      <c r="F48" s="109"/>
      <c r="G48" s="109"/>
      <c r="H48" s="109"/>
      <c r="I48" s="372"/>
      <c r="J48" s="110"/>
      <c r="K48" s="111"/>
      <c r="L48" s="112"/>
      <c r="M48" s="112"/>
      <c r="N48" s="112"/>
      <c r="O48" s="112"/>
    </row>
    <row r="49" spans="1:10" ht="9" customHeight="1" thickTop="1" x14ac:dyDescent="0.3">
      <c r="A49" s="38" t="s">
        <v>60</v>
      </c>
      <c r="J49" s="113"/>
    </row>
    <row r="50" spans="1:10" ht="15" x14ac:dyDescent="0.3">
      <c r="A50" s="62" t="s">
        <v>347</v>
      </c>
      <c r="J50" s="38"/>
    </row>
    <row r="51" spans="1:10" x14ac:dyDescent="0.3">
      <c r="J51" s="38"/>
    </row>
    <row r="52" spans="1:10" x14ac:dyDescent="0.3">
      <c r="J52" s="38"/>
    </row>
    <row r="53" spans="1:10" x14ac:dyDescent="0.3">
      <c r="J53" s="38"/>
    </row>
  </sheetData>
  <mergeCells count="1">
    <mergeCell ref="A3:J3"/>
  </mergeCells>
  <pageMargins left="0.39370078740157483" right="0.19685039370078741" top="0.78740157480314965" bottom="0.47244094488188981" header="0.51181102362204722" footer="0.11811023622047245"/>
  <pageSetup paperSize="8" scale="61" orientation="landscape" r:id="rId1"/>
  <headerFooter alignWithMargins="0"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O52"/>
  <sheetViews>
    <sheetView showGridLines="0" tabSelected="1" view="pageBreakPreview" zoomScaleNormal="96" zoomScaleSheetLayoutView="100" workbookViewId="0">
      <selection activeCell="F16" sqref="F16"/>
    </sheetView>
  </sheetViews>
  <sheetFormatPr defaultColWidth="12" defaultRowHeight="13.8" x14ac:dyDescent="0.3"/>
  <cols>
    <col min="1" max="1" width="4.44140625" style="38" customWidth="1"/>
    <col min="2" max="2" width="2.6640625" style="38" customWidth="1"/>
    <col min="3" max="3" width="5.44140625" style="38" customWidth="1"/>
    <col min="4" max="4" width="6.6640625" style="38" customWidth="1"/>
    <col min="5" max="6" width="12" style="38" customWidth="1"/>
    <col min="7" max="7" width="10" style="38" customWidth="1"/>
    <col min="8" max="8" width="5.6640625" style="38" customWidth="1"/>
    <col min="9" max="9" width="4.5546875" style="38" customWidth="1"/>
    <col min="10" max="10" width="12.6640625" style="114" customWidth="1"/>
    <col min="11" max="11" width="15.6640625" style="40" customWidth="1"/>
    <col min="12" max="15" width="15.6640625" style="38" customWidth="1"/>
    <col min="16" max="16384" width="12" style="38"/>
  </cols>
  <sheetData>
    <row r="1" spans="1:15" ht="18" x14ac:dyDescent="0.35">
      <c r="A1" s="37" t="s">
        <v>287</v>
      </c>
    </row>
    <row r="3" spans="1:15" ht="16.5" customHeight="1" x14ac:dyDescent="0.3">
      <c r="A3" s="377" t="s">
        <v>61</v>
      </c>
      <c r="B3" s="377"/>
      <c r="C3" s="377"/>
      <c r="D3" s="377"/>
      <c r="E3" s="377"/>
      <c r="F3" s="377"/>
      <c r="G3" s="377"/>
      <c r="H3" s="377"/>
      <c r="I3" s="377"/>
      <c r="J3" s="377"/>
      <c r="K3" s="42"/>
      <c r="L3" s="41"/>
      <c r="M3" s="41"/>
      <c r="N3" s="41"/>
      <c r="O3" s="41"/>
    </row>
    <row r="4" spans="1:15" ht="24.9" customHeight="1" x14ac:dyDescent="0.3"/>
    <row r="5" spans="1:15" x14ac:dyDescent="0.3">
      <c r="A5" s="44" t="s">
        <v>62</v>
      </c>
      <c r="B5" s="45"/>
      <c r="C5" s="46"/>
      <c r="D5" s="46"/>
      <c r="E5" s="46"/>
      <c r="F5" s="46"/>
      <c r="G5" s="46"/>
      <c r="H5" s="46"/>
      <c r="I5" s="115"/>
      <c r="J5" s="48" t="s">
        <v>2</v>
      </c>
      <c r="K5" s="49">
        <v>2013</v>
      </c>
      <c r="L5" s="48">
        <v>2014</v>
      </c>
      <c r="M5" s="48">
        <v>2015</v>
      </c>
      <c r="N5" s="48">
        <v>2016</v>
      </c>
      <c r="O5" s="370">
        <v>2017</v>
      </c>
    </row>
    <row r="6" spans="1:15" x14ac:dyDescent="0.3">
      <c r="A6" s="50"/>
      <c r="B6" s="51"/>
      <c r="C6" s="51"/>
      <c r="D6" s="51"/>
      <c r="E6" s="51"/>
      <c r="F6" s="51"/>
      <c r="G6" s="51"/>
      <c r="H6" s="51"/>
      <c r="I6" s="116"/>
      <c r="J6" s="53"/>
      <c r="K6" s="55"/>
      <c r="L6" s="54"/>
      <c r="M6" s="54"/>
      <c r="N6" s="54"/>
      <c r="O6" s="54"/>
    </row>
    <row r="7" spans="1:15" ht="14.4" x14ac:dyDescent="0.3">
      <c r="A7" s="117" t="s">
        <v>63</v>
      </c>
      <c r="B7" s="45"/>
      <c r="C7" s="46"/>
      <c r="D7" s="46"/>
      <c r="E7" s="46"/>
      <c r="F7" s="46"/>
      <c r="G7" s="46"/>
      <c r="H7" s="46"/>
      <c r="I7" s="46"/>
      <c r="J7" s="118">
        <v>13</v>
      </c>
      <c r="K7" s="107">
        <f t="shared" ref="K7:O7" si="0">K8</f>
        <v>726526368.95000005</v>
      </c>
      <c r="L7" s="106">
        <f t="shared" si="0"/>
        <v>786811587.98000002</v>
      </c>
      <c r="M7" s="106">
        <f t="shared" si="0"/>
        <v>715157817.59000003</v>
      </c>
      <c r="N7" s="106">
        <f t="shared" si="0"/>
        <v>678827971.55000007</v>
      </c>
      <c r="O7" s="106">
        <f t="shared" si="0"/>
        <v>681549295.78000009</v>
      </c>
    </row>
    <row r="8" spans="1:15" ht="17.25" customHeight="1" x14ac:dyDescent="0.3">
      <c r="A8" s="60" t="s">
        <v>64</v>
      </c>
      <c r="B8" s="67" t="s">
        <v>65</v>
      </c>
      <c r="C8" s="62"/>
      <c r="D8" s="62"/>
      <c r="E8" s="62"/>
      <c r="F8" s="62"/>
      <c r="G8" s="62"/>
      <c r="H8" s="62"/>
      <c r="J8" s="64" t="s">
        <v>66</v>
      </c>
      <c r="K8" s="69">
        <f t="shared" ref="K8:M8" si="1">SUM(K9:K11)</f>
        <v>726526368.95000005</v>
      </c>
      <c r="L8" s="68">
        <f t="shared" si="1"/>
        <v>786811587.98000002</v>
      </c>
      <c r="M8" s="68">
        <f t="shared" si="1"/>
        <v>715157817.59000003</v>
      </c>
      <c r="N8" s="68">
        <f t="shared" ref="N8:O8" si="2">SUM(N9:N11)</f>
        <v>678827971.55000007</v>
      </c>
      <c r="O8" s="68">
        <f t="shared" si="2"/>
        <v>681549295.78000009</v>
      </c>
    </row>
    <row r="9" spans="1:15" x14ac:dyDescent="0.3">
      <c r="A9" s="70"/>
      <c r="B9" s="62"/>
      <c r="C9" s="67" t="s">
        <v>67</v>
      </c>
      <c r="D9" s="62"/>
      <c r="E9" s="62"/>
      <c r="F9" s="62"/>
      <c r="G9" s="62"/>
      <c r="H9" s="119"/>
      <c r="I9" s="62"/>
      <c r="J9" s="64" t="s">
        <v>68</v>
      </c>
      <c r="K9" s="69">
        <v>706330800.75</v>
      </c>
      <c r="L9" s="120">
        <v>764233691.61000001</v>
      </c>
      <c r="M9" s="120">
        <v>691392548.36000001</v>
      </c>
      <c r="N9" s="120">
        <v>653445506.57000005</v>
      </c>
      <c r="O9" s="120">
        <v>654594864.69000006</v>
      </c>
    </row>
    <row r="10" spans="1:15" x14ac:dyDescent="0.3">
      <c r="A10" s="70"/>
      <c r="B10" s="62"/>
      <c r="C10" s="121" t="s">
        <v>320</v>
      </c>
      <c r="D10" s="62"/>
      <c r="E10" s="62"/>
      <c r="F10" s="62"/>
      <c r="G10" s="62"/>
      <c r="H10" s="119"/>
      <c r="I10" s="1" t="s">
        <v>318</v>
      </c>
      <c r="J10" s="64"/>
      <c r="K10" s="69"/>
      <c r="L10" s="120"/>
      <c r="M10" s="120"/>
      <c r="N10" s="120"/>
      <c r="O10" s="120"/>
    </row>
    <row r="11" spans="1:15" ht="15" x14ac:dyDescent="0.3">
      <c r="A11" s="70"/>
      <c r="B11" s="62"/>
      <c r="C11" s="67" t="s">
        <v>348</v>
      </c>
      <c r="D11" s="62"/>
      <c r="E11" s="62"/>
      <c r="F11" s="62"/>
      <c r="G11" s="62"/>
      <c r="H11" s="62"/>
      <c r="I11" s="62"/>
      <c r="J11" s="64">
        <v>1399</v>
      </c>
      <c r="K11" s="69">
        <v>20195568.199999999</v>
      </c>
      <c r="L11" s="68">
        <v>22577896.370000001</v>
      </c>
      <c r="M11" s="68">
        <v>23765269.23</v>
      </c>
      <c r="N11" s="68">
        <v>25382464.98</v>
      </c>
      <c r="O11" s="68">
        <v>26954431.09</v>
      </c>
    </row>
    <row r="12" spans="1:15" ht="18.75" customHeight="1" x14ac:dyDescent="0.3">
      <c r="A12" s="56" t="s">
        <v>69</v>
      </c>
      <c r="B12" s="71"/>
      <c r="C12" s="71"/>
      <c r="D12" s="71"/>
      <c r="E12" s="71"/>
      <c r="F12" s="71"/>
      <c r="G12" s="71"/>
      <c r="H12" s="71"/>
      <c r="I12" s="71"/>
      <c r="J12" s="74" t="s">
        <v>70</v>
      </c>
      <c r="K12" s="59">
        <f t="shared" ref="K12:M12" si="3">K13+K20+K44</f>
        <v>2113178003.1899996</v>
      </c>
      <c r="L12" s="58">
        <f t="shared" si="3"/>
        <v>2400332908.71</v>
      </c>
      <c r="M12" s="58">
        <f t="shared" si="3"/>
        <v>2548501937.1399999</v>
      </c>
      <c r="N12" s="58">
        <f t="shared" ref="N12:O12" si="4">N13+N20+N44</f>
        <v>2451947760.6599998</v>
      </c>
      <c r="O12" s="58">
        <f t="shared" si="4"/>
        <v>2606271325.71</v>
      </c>
    </row>
    <row r="13" spans="1:15" ht="17.25" customHeight="1" x14ac:dyDescent="0.3">
      <c r="A13" s="60" t="s">
        <v>18</v>
      </c>
      <c r="B13" s="67" t="s">
        <v>71</v>
      </c>
      <c r="C13" s="62"/>
      <c r="D13" s="62"/>
      <c r="E13" s="62"/>
      <c r="F13" s="62"/>
      <c r="G13" s="62"/>
      <c r="H13" s="62"/>
      <c r="I13" s="62"/>
      <c r="J13" s="64" t="s">
        <v>72</v>
      </c>
      <c r="K13" s="66">
        <f t="shared" ref="K13:M13" si="5">K14+K18+K19</f>
        <v>0</v>
      </c>
      <c r="L13" s="65">
        <f t="shared" si="5"/>
        <v>0</v>
      </c>
      <c r="M13" s="65">
        <f t="shared" si="5"/>
        <v>0</v>
      </c>
      <c r="N13" s="65">
        <f t="shared" ref="N13:O13" si="6">N14+N18+N19</f>
        <v>0</v>
      </c>
      <c r="O13" s="65">
        <f t="shared" si="6"/>
        <v>0</v>
      </c>
    </row>
    <row r="14" spans="1:15" ht="17.25" customHeight="1" x14ac:dyDescent="0.3">
      <c r="A14" s="60"/>
      <c r="B14" s="67"/>
      <c r="C14" s="122" t="s">
        <v>73</v>
      </c>
      <c r="D14" s="62"/>
      <c r="E14" s="62"/>
      <c r="F14" s="62"/>
      <c r="G14" s="62"/>
      <c r="H14" s="62"/>
      <c r="I14" s="62"/>
      <c r="J14" s="64" t="s">
        <v>74</v>
      </c>
      <c r="K14" s="66">
        <f t="shared" ref="K14:M14" si="7">SUM(K15:K17)</f>
        <v>0</v>
      </c>
      <c r="L14" s="65">
        <f t="shared" si="7"/>
        <v>0</v>
      </c>
      <c r="M14" s="65">
        <f t="shared" si="7"/>
        <v>0</v>
      </c>
      <c r="N14" s="65">
        <f t="shared" ref="N14:O14" si="8">SUM(N15:N17)</f>
        <v>0</v>
      </c>
      <c r="O14" s="65">
        <f t="shared" si="8"/>
        <v>0</v>
      </c>
    </row>
    <row r="15" spans="1:15" s="39" customFormat="1" ht="12" x14ac:dyDescent="0.25">
      <c r="A15" s="82"/>
      <c r="B15" s="83"/>
      <c r="C15" s="123"/>
      <c r="D15" s="124" t="s">
        <v>75</v>
      </c>
      <c r="E15" s="125"/>
      <c r="F15" s="126"/>
      <c r="G15" s="126"/>
      <c r="H15" s="126"/>
      <c r="I15" s="126"/>
      <c r="J15" s="87">
        <v>172</v>
      </c>
      <c r="K15" s="128">
        <v>0</v>
      </c>
      <c r="L15" s="127">
        <v>0</v>
      </c>
      <c r="M15" s="127">
        <v>0</v>
      </c>
      <c r="N15" s="127">
        <v>0</v>
      </c>
      <c r="O15" s="127">
        <v>0</v>
      </c>
    </row>
    <row r="16" spans="1:15" s="39" customFormat="1" ht="12" x14ac:dyDescent="0.25">
      <c r="A16" s="82"/>
      <c r="B16" s="83"/>
      <c r="C16" s="123"/>
      <c r="D16" s="123" t="s">
        <v>76</v>
      </c>
      <c r="E16" s="83"/>
      <c r="F16" s="83"/>
      <c r="G16" s="83"/>
      <c r="H16" s="83"/>
      <c r="I16" s="83"/>
      <c r="J16" s="87">
        <v>173</v>
      </c>
      <c r="K16" s="128">
        <v>0</v>
      </c>
      <c r="L16" s="127">
        <v>0</v>
      </c>
      <c r="M16" s="127">
        <v>0</v>
      </c>
      <c r="N16" s="127">
        <v>0</v>
      </c>
      <c r="O16" s="127">
        <v>0</v>
      </c>
    </row>
    <row r="17" spans="1:15" s="39" customFormat="1" ht="12" x14ac:dyDescent="0.25">
      <c r="A17" s="82"/>
      <c r="B17" s="83"/>
      <c r="C17" s="123"/>
      <c r="D17" s="123" t="s">
        <v>77</v>
      </c>
      <c r="E17" s="83"/>
      <c r="F17" s="83"/>
      <c r="G17" s="83"/>
      <c r="H17" s="83"/>
      <c r="I17" s="83"/>
      <c r="J17" s="87">
        <v>174</v>
      </c>
      <c r="K17" s="128">
        <v>0</v>
      </c>
      <c r="L17" s="127">
        <v>0</v>
      </c>
      <c r="M17" s="127">
        <v>0</v>
      </c>
      <c r="N17" s="127">
        <v>0</v>
      </c>
      <c r="O17" s="127">
        <v>0</v>
      </c>
    </row>
    <row r="18" spans="1:15" x14ac:dyDescent="0.3">
      <c r="A18" s="60"/>
      <c r="B18" s="67"/>
      <c r="C18" s="122" t="s">
        <v>78</v>
      </c>
      <c r="D18" s="122"/>
      <c r="E18" s="122"/>
      <c r="F18" s="122"/>
      <c r="G18" s="122"/>
      <c r="H18" s="122"/>
      <c r="I18" s="122"/>
      <c r="J18" s="64" t="s">
        <v>79</v>
      </c>
      <c r="K18" s="66">
        <v>0</v>
      </c>
      <c r="L18" s="65">
        <v>0</v>
      </c>
      <c r="M18" s="65">
        <v>0</v>
      </c>
      <c r="N18" s="65">
        <v>0</v>
      </c>
      <c r="O18" s="65">
        <v>0</v>
      </c>
    </row>
    <row r="19" spans="1:15" x14ac:dyDescent="0.3">
      <c r="A19" s="70"/>
      <c r="B19" s="62"/>
      <c r="C19" s="129" t="s">
        <v>80</v>
      </c>
      <c r="D19" s="122"/>
      <c r="E19" s="122"/>
      <c r="F19" s="122"/>
      <c r="G19" s="122"/>
      <c r="H19" s="122"/>
      <c r="I19" s="122"/>
      <c r="J19" s="64" t="s">
        <v>81</v>
      </c>
      <c r="K19" s="66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 ht="17.25" customHeight="1" x14ac:dyDescent="0.3">
      <c r="A20" s="60" t="s">
        <v>45</v>
      </c>
      <c r="B20" s="67" t="s">
        <v>82</v>
      </c>
      <c r="C20" s="62"/>
      <c r="D20" s="62"/>
      <c r="E20" s="62"/>
      <c r="F20" s="62"/>
      <c r="G20" s="62"/>
      <c r="H20" s="62"/>
      <c r="I20" s="62"/>
      <c r="J20" s="64" t="s">
        <v>83</v>
      </c>
      <c r="K20" s="69">
        <f t="shared" ref="K20:M20" si="9">K21+K22+K30+K33+K34+K41</f>
        <v>2083533239.8999996</v>
      </c>
      <c r="L20" s="68">
        <f t="shared" si="9"/>
        <v>2357923822.6900001</v>
      </c>
      <c r="M20" s="68">
        <f t="shared" si="9"/>
        <v>2426093769.8799996</v>
      </c>
      <c r="N20" s="68">
        <f t="shared" ref="N20:O20" si="10">N21+N22+N30+N33+N34+N41</f>
        <v>2410320222.0299997</v>
      </c>
      <c r="O20" s="68">
        <f t="shared" si="10"/>
        <v>2563371209.5300002</v>
      </c>
    </row>
    <row r="21" spans="1:15" ht="17.100000000000001" customHeight="1" x14ac:dyDescent="0.3">
      <c r="A21" s="70"/>
      <c r="B21" s="62"/>
      <c r="C21" s="67" t="s">
        <v>73</v>
      </c>
      <c r="D21" s="62"/>
      <c r="E21" s="62"/>
      <c r="F21" s="62"/>
      <c r="G21" s="62"/>
      <c r="H21" s="62"/>
      <c r="I21" s="62"/>
      <c r="J21" s="64">
        <v>43</v>
      </c>
      <c r="K21" s="69">
        <v>868729.87</v>
      </c>
      <c r="L21" s="68">
        <v>989753.52</v>
      </c>
      <c r="M21" s="68">
        <v>523980.21</v>
      </c>
      <c r="N21" s="68">
        <v>829163.2</v>
      </c>
      <c r="O21" s="68">
        <v>671507.5</v>
      </c>
    </row>
    <row r="22" spans="1:15" x14ac:dyDescent="0.3">
      <c r="A22" s="70"/>
      <c r="B22" s="62"/>
      <c r="C22" s="76" t="s">
        <v>84</v>
      </c>
      <c r="D22" s="77"/>
      <c r="E22" s="77"/>
      <c r="F22" s="62"/>
      <c r="G22" s="62"/>
      <c r="H22" s="62"/>
      <c r="I22" s="62"/>
      <c r="J22" s="64">
        <v>44</v>
      </c>
      <c r="K22" s="69">
        <f t="shared" ref="K22:M22" si="11">SUM(K23:K28)</f>
        <v>1933617106.4899998</v>
      </c>
      <c r="L22" s="68">
        <f t="shared" si="11"/>
        <v>2187103037.79</v>
      </c>
      <c r="M22" s="68">
        <f t="shared" si="11"/>
        <v>2193389671.7799997</v>
      </c>
      <c r="N22" s="68">
        <f>SUM(N23:N28)</f>
        <v>2212071374.27</v>
      </c>
      <c r="O22" s="68">
        <f>SUM(O23:O28)</f>
        <v>2345098177.4899998</v>
      </c>
    </row>
    <row r="23" spans="1:15" s="39" customFormat="1" ht="12" x14ac:dyDescent="0.25">
      <c r="A23" s="82"/>
      <c r="B23" s="83"/>
      <c r="C23" s="123"/>
      <c r="D23" s="85" t="s">
        <v>85</v>
      </c>
      <c r="E23" s="130"/>
      <c r="F23" s="126"/>
      <c r="G23" s="126"/>
      <c r="H23" s="126"/>
      <c r="I23" s="126"/>
      <c r="J23" s="87">
        <v>440</v>
      </c>
      <c r="K23" s="89">
        <v>6160495.4500000002</v>
      </c>
      <c r="L23" s="88">
        <v>3879194.49</v>
      </c>
      <c r="M23" s="88">
        <v>3794375.6</v>
      </c>
      <c r="N23" s="88">
        <v>4082100.19</v>
      </c>
      <c r="O23" s="88">
        <v>5509873.1799999997</v>
      </c>
    </row>
    <row r="24" spans="1:15" s="39" customFormat="1" ht="12" x14ac:dyDescent="0.25">
      <c r="A24" s="82"/>
      <c r="B24" s="83"/>
      <c r="C24" s="123"/>
      <c r="D24" s="85" t="s">
        <v>86</v>
      </c>
      <c r="E24" s="125"/>
      <c r="F24" s="126"/>
      <c r="G24" s="126"/>
      <c r="H24" s="126"/>
      <c r="I24" s="126"/>
      <c r="J24" s="87" t="s">
        <v>87</v>
      </c>
      <c r="K24" s="89">
        <v>1790612654.8499999</v>
      </c>
      <c r="L24" s="88">
        <v>1985027517.5799999</v>
      </c>
      <c r="M24" s="88">
        <v>2050247519.0799999</v>
      </c>
      <c r="N24" s="88">
        <v>2081105029.8599999</v>
      </c>
      <c r="O24" s="88">
        <v>2201442041.3400002</v>
      </c>
    </row>
    <row r="25" spans="1:15" s="39" customFormat="1" ht="12" x14ac:dyDescent="0.25">
      <c r="A25" s="82"/>
      <c r="B25" s="83"/>
      <c r="C25" s="123"/>
      <c r="D25" s="124" t="s">
        <v>88</v>
      </c>
      <c r="E25" s="125"/>
      <c r="F25" s="126"/>
      <c r="G25" s="126"/>
      <c r="H25" s="126"/>
      <c r="I25" s="126"/>
      <c r="J25" s="87">
        <v>445</v>
      </c>
      <c r="K25" s="89">
        <v>18338570.359999999</v>
      </c>
      <c r="L25" s="88">
        <v>21820063.59</v>
      </c>
      <c r="M25" s="88">
        <v>21738360.5</v>
      </c>
      <c r="N25" s="88">
        <v>20222237.850000001</v>
      </c>
      <c r="O25" s="88">
        <v>27073038.969999999</v>
      </c>
    </row>
    <row r="26" spans="1:15" s="39" customFormat="1" ht="12" x14ac:dyDescent="0.25">
      <c r="A26" s="82"/>
      <c r="B26" s="83"/>
      <c r="C26" s="123"/>
      <c r="D26" s="123" t="s">
        <v>89</v>
      </c>
      <c r="E26" s="83"/>
      <c r="F26" s="83"/>
      <c r="G26" s="83"/>
      <c r="H26" s="83"/>
      <c r="I26" s="83"/>
      <c r="J26" s="87">
        <v>446</v>
      </c>
      <c r="K26" s="89">
        <v>33964.550000000003</v>
      </c>
      <c r="L26" s="88">
        <v>8092.98</v>
      </c>
      <c r="M26" s="88">
        <v>1100.49</v>
      </c>
      <c r="N26" s="88">
        <v>4948.8900000000003</v>
      </c>
      <c r="O26" s="88">
        <v>3198.43</v>
      </c>
    </row>
    <row r="27" spans="1:15" s="39" customFormat="1" ht="12" x14ac:dyDescent="0.25">
      <c r="A27" s="82"/>
      <c r="B27" s="83"/>
      <c r="C27" s="123"/>
      <c r="D27" s="123" t="s">
        <v>90</v>
      </c>
      <c r="E27" s="83"/>
      <c r="F27" s="83"/>
      <c r="G27" s="83"/>
      <c r="H27" s="83"/>
      <c r="I27" s="83"/>
      <c r="J27" s="87">
        <v>447</v>
      </c>
      <c r="K27" s="89">
        <v>23335.32</v>
      </c>
      <c r="L27" s="88">
        <v>17997.650000000001</v>
      </c>
      <c r="M27" s="88">
        <v>30223.11</v>
      </c>
      <c r="N27" s="88">
        <v>21791.06</v>
      </c>
      <c r="O27" s="88">
        <v>23683.8</v>
      </c>
    </row>
    <row r="28" spans="1:15" s="39" customFormat="1" ht="12" x14ac:dyDescent="0.25">
      <c r="A28" s="82"/>
      <c r="B28" s="83"/>
      <c r="C28" s="83"/>
      <c r="D28" s="123" t="s">
        <v>91</v>
      </c>
      <c r="E28" s="83"/>
      <c r="F28" s="83"/>
      <c r="G28" s="83"/>
      <c r="H28" s="83"/>
      <c r="I28" s="83"/>
      <c r="J28" s="87">
        <v>449</v>
      </c>
      <c r="K28" s="89">
        <v>118448085.95999999</v>
      </c>
      <c r="L28" s="88">
        <v>176350171.5</v>
      </c>
      <c r="M28" s="88">
        <v>117578093</v>
      </c>
      <c r="N28" s="88">
        <v>106635266.42</v>
      </c>
      <c r="O28" s="88">
        <v>111046341.77</v>
      </c>
    </row>
    <row r="29" spans="1:15" x14ac:dyDescent="0.3">
      <c r="A29" s="70"/>
      <c r="B29" s="62"/>
      <c r="C29" s="67" t="s">
        <v>92</v>
      </c>
      <c r="D29" s="62"/>
      <c r="E29" s="62"/>
      <c r="F29" s="62"/>
      <c r="G29" s="62"/>
      <c r="H29" s="62"/>
      <c r="I29" s="62"/>
      <c r="J29" s="64">
        <v>45</v>
      </c>
      <c r="K29" s="100"/>
      <c r="L29" s="99"/>
      <c r="M29" s="99"/>
      <c r="N29" s="99"/>
      <c r="O29" s="99"/>
    </row>
    <row r="30" spans="1:15" x14ac:dyDescent="0.3">
      <c r="A30" s="70"/>
      <c r="B30" s="62"/>
      <c r="C30" s="67" t="s">
        <v>93</v>
      </c>
      <c r="D30" s="62"/>
      <c r="E30" s="62"/>
      <c r="F30" s="62"/>
      <c r="G30" s="62"/>
      <c r="H30" s="62"/>
      <c r="I30" s="62"/>
      <c r="J30" s="64"/>
      <c r="K30" s="69">
        <f t="shared" ref="K30:M30" si="12">SUM(K31:K32)</f>
        <v>26878975.18</v>
      </c>
      <c r="L30" s="68">
        <f t="shared" si="12"/>
        <v>25686720.530000001</v>
      </c>
      <c r="M30" s="68">
        <f t="shared" si="12"/>
        <v>39250331.890000001</v>
      </c>
      <c r="N30" s="68">
        <f t="shared" ref="N30:O30" si="13">SUM(N31:N32)</f>
        <v>25259846.18</v>
      </c>
      <c r="O30" s="68">
        <f t="shared" si="13"/>
        <v>28525432.59</v>
      </c>
    </row>
    <row r="31" spans="1:15" s="39" customFormat="1" ht="12" x14ac:dyDescent="0.25">
      <c r="A31" s="82"/>
      <c r="B31" s="83"/>
      <c r="C31" s="83"/>
      <c r="D31" s="123" t="s">
        <v>94</v>
      </c>
      <c r="E31" s="83"/>
      <c r="F31" s="83"/>
      <c r="G31" s="83"/>
      <c r="H31" s="83"/>
      <c r="I31" s="83"/>
      <c r="J31" s="87" t="s">
        <v>95</v>
      </c>
      <c r="K31" s="89">
        <v>11181828.41</v>
      </c>
      <c r="L31" s="88">
        <v>8646279.5299999993</v>
      </c>
      <c r="M31" s="88">
        <v>10884466.6</v>
      </c>
      <c r="N31" s="88">
        <v>11041670.189999999</v>
      </c>
      <c r="O31" s="88">
        <v>11685529.289999999</v>
      </c>
    </row>
    <row r="32" spans="1:15" s="39" customFormat="1" ht="12" x14ac:dyDescent="0.25">
      <c r="A32" s="82"/>
      <c r="B32" s="83"/>
      <c r="C32" s="83"/>
      <c r="D32" s="123" t="s">
        <v>96</v>
      </c>
      <c r="E32" s="83"/>
      <c r="F32" s="83"/>
      <c r="G32" s="83"/>
      <c r="H32" s="83"/>
      <c r="I32" s="83"/>
      <c r="J32" s="87" t="s">
        <v>97</v>
      </c>
      <c r="K32" s="89">
        <v>15697146.77</v>
      </c>
      <c r="L32" s="88">
        <v>17040441</v>
      </c>
      <c r="M32" s="88">
        <v>28365865.289999999</v>
      </c>
      <c r="N32" s="88">
        <v>14218175.99</v>
      </c>
      <c r="O32" s="88">
        <v>16839903.300000001</v>
      </c>
    </row>
    <row r="33" spans="1:15" x14ac:dyDescent="0.3">
      <c r="A33" s="70"/>
      <c r="B33" s="62"/>
      <c r="C33" s="67" t="s">
        <v>98</v>
      </c>
      <c r="D33" s="131"/>
      <c r="E33" s="62"/>
      <c r="F33" s="62"/>
      <c r="G33" s="62"/>
      <c r="H33" s="62"/>
      <c r="I33" s="62"/>
      <c r="J33" s="64">
        <v>46</v>
      </c>
      <c r="K33" s="69">
        <v>0</v>
      </c>
      <c r="L33" s="68">
        <v>0</v>
      </c>
      <c r="M33" s="68">
        <v>0</v>
      </c>
      <c r="N33" s="68">
        <v>0</v>
      </c>
      <c r="O33" s="68">
        <v>0</v>
      </c>
    </row>
    <row r="34" spans="1:15" x14ac:dyDescent="0.3">
      <c r="A34" s="70"/>
      <c r="B34" s="62"/>
      <c r="C34" s="67" t="s">
        <v>99</v>
      </c>
      <c r="D34" s="62"/>
      <c r="E34" s="62"/>
      <c r="F34" s="62"/>
      <c r="G34" s="62"/>
      <c r="H34" s="62"/>
      <c r="I34" s="62"/>
      <c r="J34" s="64">
        <v>47</v>
      </c>
      <c r="K34" s="69">
        <f t="shared" ref="K34:M34" si="14">SUM(K35:K40)</f>
        <v>23652795.740000002</v>
      </c>
      <c r="L34" s="68">
        <f t="shared" si="14"/>
        <v>25329736.079999998</v>
      </c>
      <c r="M34" s="68">
        <f t="shared" si="14"/>
        <v>22698281.059999999</v>
      </c>
      <c r="N34" s="68">
        <f t="shared" ref="N34:O34" si="15">SUM(N35:N40)</f>
        <v>30417631.879999999</v>
      </c>
      <c r="O34" s="68">
        <f t="shared" si="15"/>
        <v>20799696.259999998</v>
      </c>
    </row>
    <row r="35" spans="1:15" s="39" customFormat="1" ht="12" x14ac:dyDescent="0.25">
      <c r="A35" s="82"/>
      <c r="B35" s="83"/>
      <c r="C35" s="84"/>
      <c r="D35" s="85" t="s">
        <v>100</v>
      </c>
      <c r="E35" s="84"/>
      <c r="F35" s="84"/>
      <c r="G35" s="83"/>
      <c r="H35" s="83"/>
      <c r="I35" s="86"/>
      <c r="J35" s="87">
        <v>470</v>
      </c>
      <c r="K35" s="89">
        <v>19897452.440000001</v>
      </c>
      <c r="L35" s="88">
        <v>21016686.379999999</v>
      </c>
      <c r="M35" s="88">
        <v>20095301.199999999</v>
      </c>
      <c r="N35" s="88">
        <v>27462692.359999999</v>
      </c>
      <c r="O35" s="88">
        <v>16173114.939999999</v>
      </c>
    </row>
    <row r="36" spans="1:15" s="39" customFormat="1" ht="12" x14ac:dyDescent="0.25">
      <c r="A36" s="82"/>
      <c r="B36" s="83"/>
      <c r="C36" s="84"/>
      <c r="D36" s="85" t="s">
        <v>40</v>
      </c>
      <c r="E36" s="84"/>
      <c r="F36" s="84"/>
      <c r="G36" s="83"/>
      <c r="H36" s="83"/>
      <c r="I36" s="86"/>
      <c r="J36" s="87">
        <v>471</v>
      </c>
      <c r="K36" s="95"/>
      <c r="L36" s="95"/>
      <c r="M36" s="95"/>
      <c r="N36" s="95"/>
      <c r="O36" s="95"/>
    </row>
    <row r="37" spans="1:15" s="39" customFormat="1" ht="12" x14ac:dyDescent="0.25">
      <c r="A37" s="82"/>
      <c r="B37" s="83"/>
      <c r="C37" s="84"/>
      <c r="D37" s="90" t="s">
        <v>41</v>
      </c>
      <c r="E37" s="92"/>
      <c r="F37" s="92"/>
      <c r="G37" s="93"/>
      <c r="H37" s="93"/>
      <c r="I37" s="94"/>
      <c r="J37" s="87">
        <v>472</v>
      </c>
      <c r="K37" s="95"/>
      <c r="L37" s="95"/>
      <c r="M37" s="95"/>
      <c r="N37" s="95"/>
      <c r="O37" s="95"/>
    </row>
    <row r="38" spans="1:15" s="39" customFormat="1" ht="12" x14ac:dyDescent="0.25">
      <c r="A38" s="82"/>
      <c r="B38" s="83"/>
      <c r="C38" s="84"/>
      <c r="D38" s="90" t="s">
        <v>42</v>
      </c>
      <c r="E38" s="92"/>
      <c r="F38" s="92"/>
      <c r="G38" s="93"/>
      <c r="H38" s="93"/>
      <c r="I38" s="94"/>
      <c r="J38" s="87">
        <v>473</v>
      </c>
      <c r="K38" s="89">
        <v>2159127</v>
      </c>
      <c r="L38" s="88">
        <v>2347420.5299999998</v>
      </c>
      <c r="M38" s="88">
        <v>646242.31000000006</v>
      </c>
      <c r="N38" s="88">
        <v>1293288.47</v>
      </c>
      <c r="O38" s="88">
        <v>3473927.14</v>
      </c>
    </row>
    <row r="39" spans="1:15" s="39" customFormat="1" ht="12" x14ac:dyDescent="0.25">
      <c r="A39" s="82"/>
      <c r="B39" s="83"/>
      <c r="C39" s="84"/>
      <c r="D39" s="90" t="s">
        <v>43</v>
      </c>
      <c r="E39" s="92"/>
      <c r="F39" s="92"/>
      <c r="G39" s="93"/>
      <c r="H39" s="93"/>
      <c r="I39" s="94"/>
      <c r="J39" s="96"/>
      <c r="K39" s="132"/>
      <c r="L39" s="96"/>
      <c r="M39" s="96"/>
      <c r="N39" s="96"/>
      <c r="O39" s="96"/>
    </row>
    <row r="40" spans="1:15" s="39" customFormat="1" ht="12" x14ac:dyDescent="0.25">
      <c r="A40" s="82"/>
      <c r="B40" s="83"/>
      <c r="C40" s="84"/>
      <c r="D40" s="98" t="s">
        <v>44</v>
      </c>
      <c r="E40" s="92"/>
      <c r="F40" s="92"/>
      <c r="G40" s="93"/>
      <c r="H40" s="93"/>
      <c r="I40" s="94"/>
      <c r="J40" s="87">
        <v>474</v>
      </c>
      <c r="K40" s="89">
        <v>1596216.3</v>
      </c>
      <c r="L40" s="88">
        <v>1965629.17</v>
      </c>
      <c r="M40" s="88">
        <v>1956737.55</v>
      </c>
      <c r="N40" s="88">
        <v>1661651.05</v>
      </c>
      <c r="O40" s="88">
        <v>1152654.18</v>
      </c>
    </row>
    <row r="41" spans="1:15" x14ac:dyDescent="0.3">
      <c r="A41" s="70"/>
      <c r="B41" s="62"/>
      <c r="C41" s="67" t="s">
        <v>101</v>
      </c>
      <c r="D41" s="62"/>
      <c r="E41" s="62"/>
      <c r="F41" s="62"/>
      <c r="G41" s="62"/>
      <c r="H41" s="62"/>
      <c r="I41" s="62"/>
      <c r="J41" s="64">
        <v>48</v>
      </c>
      <c r="K41" s="69">
        <f t="shared" ref="K41:M41" si="16">SUM(K42:K43)</f>
        <v>98515632.61999999</v>
      </c>
      <c r="L41" s="68">
        <f t="shared" si="16"/>
        <v>118814574.77000001</v>
      </c>
      <c r="M41" s="68">
        <f t="shared" si="16"/>
        <v>170231504.94</v>
      </c>
      <c r="N41" s="68">
        <f t="shared" ref="N41:O41" si="17">SUM(N42:N43)</f>
        <v>141742206.5</v>
      </c>
      <c r="O41" s="68">
        <f t="shared" si="17"/>
        <v>168276395.69</v>
      </c>
    </row>
    <row r="42" spans="1:15" s="39" customFormat="1" ht="12" x14ac:dyDescent="0.25">
      <c r="A42" s="82"/>
      <c r="B42" s="83"/>
      <c r="C42" s="83"/>
      <c r="D42" s="123" t="s">
        <v>102</v>
      </c>
      <c r="E42" s="83"/>
      <c r="F42" s="83"/>
      <c r="G42" s="83"/>
      <c r="H42" s="83"/>
      <c r="I42" s="83"/>
      <c r="J42" s="87">
        <v>480</v>
      </c>
      <c r="K42" s="89">
        <v>25401328.16</v>
      </c>
      <c r="L42" s="88">
        <v>27045932.93</v>
      </c>
      <c r="M42" s="88">
        <v>34398519.079999998</v>
      </c>
      <c r="N42" s="88">
        <v>27732283.09</v>
      </c>
      <c r="O42" s="88">
        <v>30421824.780000001</v>
      </c>
    </row>
    <row r="43" spans="1:15" s="39" customFormat="1" ht="12" x14ac:dyDescent="0.25">
      <c r="A43" s="82"/>
      <c r="B43" s="83"/>
      <c r="C43" s="83"/>
      <c r="D43" s="123" t="s">
        <v>103</v>
      </c>
      <c r="E43" s="83"/>
      <c r="F43" s="83"/>
      <c r="G43" s="83"/>
      <c r="H43" s="83"/>
      <c r="I43" s="83"/>
      <c r="J43" s="87" t="s">
        <v>104</v>
      </c>
      <c r="K43" s="89">
        <v>73114304.459999993</v>
      </c>
      <c r="L43" s="88">
        <v>91768641.840000004</v>
      </c>
      <c r="M43" s="88">
        <v>135832985.86000001</v>
      </c>
      <c r="N43" s="88">
        <v>114009923.41</v>
      </c>
      <c r="O43" s="88">
        <v>137854570.91</v>
      </c>
    </row>
    <row r="44" spans="1:15" ht="17.25" customHeight="1" x14ac:dyDescent="0.3">
      <c r="A44" s="60" t="s">
        <v>52</v>
      </c>
      <c r="B44" s="67" t="s">
        <v>56</v>
      </c>
      <c r="C44" s="62"/>
      <c r="D44" s="62"/>
      <c r="E44" s="62"/>
      <c r="F44" s="62"/>
      <c r="G44" s="62"/>
      <c r="H44" s="62"/>
      <c r="I44" s="62"/>
      <c r="J44" s="64" t="s">
        <v>105</v>
      </c>
      <c r="K44" s="69">
        <v>29644763.289999999</v>
      </c>
      <c r="L44" s="68">
        <v>42409086.020000003</v>
      </c>
      <c r="M44" s="68">
        <v>122408167.26000001</v>
      </c>
      <c r="N44" s="68">
        <v>41627538.630000003</v>
      </c>
      <c r="O44" s="68">
        <v>42900116.18</v>
      </c>
    </row>
    <row r="45" spans="1:15" ht="12.75" customHeight="1" x14ac:dyDescent="0.3">
      <c r="A45" s="133"/>
      <c r="B45" s="134"/>
      <c r="C45" s="51"/>
      <c r="D45" s="51"/>
      <c r="E45" s="51"/>
      <c r="F45" s="51"/>
      <c r="G45" s="51"/>
      <c r="H45" s="51"/>
      <c r="I45" s="51"/>
      <c r="J45" s="135"/>
      <c r="K45" s="103"/>
      <c r="L45" s="102"/>
      <c r="M45" s="102"/>
      <c r="N45" s="102"/>
      <c r="O45" s="102"/>
    </row>
    <row r="46" spans="1:15" ht="18" customHeight="1" x14ac:dyDescent="0.3">
      <c r="A46" s="136" t="s">
        <v>106</v>
      </c>
      <c r="B46" s="137"/>
      <c r="C46" s="72"/>
      <c r="D46" s="72"/>
      <c r="E46" s="72"/>
      <c r="F46" s="72"/>
      <c r="G46" s="72"/>
      <c r="H46" s="72"/>
      <c r="I46" s="72"/>
      <c r="J46" s="74" t="s">
        <v>107</v>
      </c>
      <c r="K46" s="139">
        <f t="shared" ref="K46:O46" si="18">K7+K12</f>
        <v>2839704372.1399994</v>
      </c>
      <c r="L46" s="138">
        <f t="shared" si="18"/>
        <v>3187144496.6900001</v>
      </c>
      <c r="M46" s="138">
        <f t="shared" si="18"/>
        <v>3263659754.73</v>
      </c>
      <c r="N46" s="138">
        <f t="shared" ref="N46" si="19">N7+N12</f>
        <v>3130775732.21</v>
      </c>
      <c r="O46" s="138">
        <f t="shared" si="18"/>
        <v>3287820621.4900002</v>
      </c>
    </row>
    <row r="47" spans="1:15" s="145" customFormat="1" ht="8.25" customHeight="1" thickBot="1" x14ac:dyDescent="0.35">
      <c r="A47" s="140"/>
      <c r="B47" s="141"/>
      <c r="C47" s="141"/>
      <c r="D47" s="141"/>
      <c r="E47" s="141"/>
      <c r="F47" s="141"/>
      <c r="G47" s="141"/>
      <c r="H47" s="141"/>
      <c r="I47" s="141"/>
      <c r="J47" s="142"/>
      <c r="K47" s="144"/>
      <c r="L47" s="143"/>
      <c r="M47" s="143"/>
      <c r="N47" s="143"/>
      <c r="O47" s="143"/>
    </row>
    <row r="48" spans="1:15" ht="9" customHeight="1" thickTop="1" x14ac:dyDescent="0.3">
      <c r="J48" s="113"/>
      <c r="K48" s="147"/>
      <c r="L48" s="146"/>
      <c r="M48" s="146"/>
      <c r="N48" s="146"/>
      <c r="O48" s="146"/>
    </row>
    <row r="49" spans="1:10" ht="15" x14ac:dyDescent="0.3">
      <c r="A49" s="62" t="s">
        <v>349</v>
      </c>
      <c r="J49" s="113"/>
    </row>
    <row r="50" spans="1:10" x14ac:dyDescent="0.3">
      <c r="A50" s="62" t="s">
        <v>108</v>
      </c>
      <c r="J50" s="148"/>
    </row>
    <row r="51" spans="1:10" x14ac:dyDescent="0.3">
      <c r="J51" s="148"/>
    </row>
    <row r="52" spans="1:10" ht="16.5" customHeight="1" x14ac:dyDescent="0.3">
      <c r="J52" s="148"/>
    </row>
  </sheetData>
  <mergeCells count="1">
    <mergeCell ref="A3:J3"/>
  </mergeCells>
  <hyperlinks>
    <hyperlink ref="I10" location="'Uitsplitsing per VI'!A15" display="Uitsplitsing per VI" xr:uid="{00000000-0004-0000-0200-000000000000}"/>
  </hyperlinks>
  <pageMargins left="0.39370078740157483" right="0.19685039370078741" top="0.78740157480314965" bottom="0.47244094488188981" header="0.51181102362204722" footer="0.11811023622047245"/>
  <pageSetup paperSize="8" scale="61" orientation="landscape" r:id="rId1"/>
  <headerFooter alignWithMargins="0">
    <oddFooter>&amp;R&amp;8&amp;Z&amp;F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1:M58"/>
  <sheetViews>
    <sheetView showGridLines="0" view="pageBreakPreview" topLeftCell="B28" zoomScale="110" zoomScaleNormal="98" zoomScaleSheetLayoutView="110" workbookViewId="0">
      <selection activeCell="M15" sqref="M15"/>
    </sheetView>
  </sheetViews>
  <sheetFormatPr defaultColWidth="12" defaultRowHeight="10.199999999999999" x14ac:dyDescent="0.2"/>
  <cols>
    <col min="1" max="1" width="6.33203125" style="151" customWidth="1"/>
    <col min="2" max="2" width="5.109375" style="151" customWidth="1"/>
    <col min="3" max="3" width="3.6640625" style="151" customWidth="1"/>
    <col min="4" max="4" width="54.6640625" style="151" customWidth="1"/>
    <col min="5" max="5" width="17.6640625" style="151" customWidth="1"/>
    <col min="6" max="6" width="1.109375" style="151" customWidth="1"/>
    <col min="7" max="7" width="10.109375" style="151" customWidth="1"/>
    <col min="8" max="8" width="15.6640625" style="152" customWidth="1"/>
    <col min="9" max="12" width="15.6640625" style="151" customWidth="1"/>
    <col min="13" max="16384" width="12" style="151"/>
  </cols>
  <sheetData>
    <row r="1" spans="1:12" ht="18" x14ac:dyDescent="0.35">
      <c r="A1" s="37" t="s">
        <v>287</v>
      </c>
    </row>
    <row r="3" spans="1:12" s="38" customFormat="1" ht="12.75" customHeight="1" x14ac:dyDescent="0.3">
      <c r="A3" s="377" t="s">
        <v>109</v>
      </c>
      <c r="B3" s="377"/>
      <c r="C3" s="377"/>
      <c r="D3" s="377"/>
      <c r="E3" s="377"/>
      <c r="F3" s="377"/>
      <c r="G3" s="377"/>
      <c r="H3" s="377"/>
      <c r="I3" s="377"/>
    </row>
    <row r="4" spans="1:12" ht="12.75" customHeight="1" x14ac:dyDescent="0.3">
      <c r="A4" s="153"/>
      <c r="B4" s="153"/>
      <c r="C4" s="153"/>
      <c r="D4" s="153"/>
      <c r="E4" s="153"/>
      <c r="F4" s="154"/>
      <c r="G4" s="155"/>
      <c r="H4" s="156"/>
      <c r="I4" s="157"/>
      <c r="J4" s="157"/>
      <c r="K4" s="157"/>
      <c r="L4" s="157"/>
    </row>
    <row r="5" spans="1:12" s="158" customFormat="1" ht="12.75" customHeight="1" x14ac:dyDescent="0.3">
      <c r="A5" s="379" t="s">
        <v>110</v>
      </c>
      <c r="B5" s="379"/>
      <c r="C5" s="379"/>
      <c r="D5" s="379"/>
      <c r="E5" s="379"/>
      <c r="F5" s="379"/>
      <c r="G5" s="379"/>
      <c r="H5" s="379"/>
      <c r="I5" s="379"/>
    </row>
    <row r="6" spans="1:12" s="159" customFormat="1" ht="12.75" customHeight="1" x14ac:dyDescent="0.3">
      <c r="B6" s="160"/>
      <c r="C6" s="160"/>
      <c r="G6" s="161"/>
      <c r="H6" s="162"/>
      <c r="I6" s="163"/>
      <c r="J6" s="163"/>
      <c r="K6" s="163"/>
      <c r="L6" s="163"/>
    </row>
    <row r="7" spans="1:12" s="38" customFormat="1" ht="13.8" x14ac:dyDescent="0.3">
      <c r="A7" s="378" t="s">
        <v>111</v>
      </c>
      <c r="B7" s="378"/>
      <c r="C7" s="378"/>
      <c r="D7" s="378"/>
      <c r="E7" s="378"/>
      <c r="F7" s="378"/>
      <c r="G7" s="378"/>
      <c r="H7" s="378"/>
      <c r="I7" s="378"/>
    </row>
    <row r="8" spans="1:12" s="38" customFormat="1" ht="13.8" x14ac:dyDescent="0.3">
      <c r="H8" s="156"/>
      <c r="I8" s="157"/>
      <c r="J8" s="157"/>
      <c r="K8" s="157"/>
      <c r="L8" s="157"/>
    </row>
    <row r="9" spans="1:12" ht="13.8" x14ac:dyDescent="0.3">
      <c r="A9" s="44" t="s">
        <v>112</v>
      </c>
      <c r="B9" s="46"/>
      <c r="C9" s="46"/>
      <c r="D9" s="46"/>
      <c r="E9" s="164"/>
      <c r="F9" s="165" t="s">
        <v>321</v>
      </c>
      <c r="G9" s="166" t="s">
        <v>2</v>
      </c>
      <c r="H9" s="49">
        <v>2013</v>
      </c>
      <c r="I9" s="48">
        <v>2014</v>
      </c>
      <c r="J9" s="48">
        <v>2015</v>
      </c>
      <c r="K9" s="48">
        <v>2016</v>
      </c>
      <c r="L9" s="370">
        <v>2017</v>
      </c>
    </row>
    <row r="10" spans="1:12" ht="6" customHeight="1" x14ac:dyDescent="0.3">
      <c r="A10" s="50"/>
      <c r="B10" s="51"/>
      <c r="C10" s="51"/>
      <c r="D10" s="51"/>
      <c r="E10" s="168"/>
      <c r="F10" s="116"/>
      <c r="G10" s="102"/>
      <c r="H10" s="55"/>
      <c r="I10" s="54"/>
      <c r="J10" s="54"/>
      <c r="K10" s="54"/>
      <c r="L10" s="54"/>
    </row>
    <row r="11" spans="1:12" s="173" customFormat="1" ht="17.100000000000001" customHeight="1" x14ac:dyDescent="0.3">
      <c r="A11" s="169" t="s">
        <v>5</v>
      </c>
      <c r="B11" s="170" t="s">
        <v>113</v>
      </c>
      <c r="C11" s="146"/>
      <c r="D11" s="146"/>
      <c r="E11" s="6" t="s">
        <v>318</v>
      </c>
      <c r="F11" s="149"/>
      <c r="G11" s="64">
        <v>6001</v>
      </c>
      <c r="H11" s="172">
        <v>1556792433.8299999</v>
      </c>
      <c r="I11" s="171">
        <v>1695982118.8699999</v>
      </c>
      <c r="J11" s="171">
        <v>1724072195.51</v>
      </c>
      <c r="K11" s="171">
        <v>1693579599.3800001</v>
      </c>
      <c r="L11" s="380">
        <v>1712309637.98</v>
      </c>
    </row>
    <row r="12" spans="1:12" s="176" customFormat="1" ht="17.100000000000001" customHeight="1" x14ac:dyDescent="0.3">
      <c r="A12" s="174" t="s">
        <v>6</v>
      </c>
      <c r="B12" s="170" t="s">
        <v>114</v>
      </c>
      <c r="C12" s="175"/>
      <c r="E12" s="6" t="s">
        <v>318</v>
      </c>
      <c r="F12" s="150"/>
      <c r="G12" s="64">
        <v>6002</v>
      </c>
      <c r="H12" s="178">
        <v>639388881.41999996</v>
      </c>
      <c r="I12" s="177">
        <v>635885892.46000004</v>
      </c>
      <c r="J12" s="177">
        <v>620958579.80999994</v>
      </c>
      <c r="K12" s="177">
        <v>627830426.22000003</v>
      </c>
      <c r="L12" s="177">
        <v>619512297.12</v>
      </c>
    </row>
    <row r="13" spans="1:12" s="179" customFormat="1" ht="17.100000000000001" customHeight="1" x14ac:dyDescent="0.3">
      <c r="A13" s="70" t="s">
        <v>7</v>
      </c>
      <c r="B13" s="170" t="s">
        <v>115</v>
      </c>
      <c r="C13" s="170"/>
      <c r="D13" s="62"/>
      <c r="E13" s="6" t="s">
        <v>318</v>
      </c>
      <c r="F13" s="150"/>
      <c r="G13" s="79">
        <v>6003</v>
      </c>
      <c r="H13" s="178">
        <v>4039354528.6700001</v>
      </c>
      <c r="I13" s="177">
        <v>4311851773.0799999</v>
      </c>
      <c r="J13" s="177">
        <v>4688316620.3699999</v>
      </c>
      <c r="K13" s="177">
        <v>5081960962.04</v>
      </c>
      <c r="L13" s="177">
        <v>5419349166.4399996</v>
      </c>
    </row>
    <row r="14" spans="1:12" s="179" customFormat="1" ht="17.100000000000001" customHeight="1" x14ac:dyDescent="0.3">
      <c r="A14" s="70" t="s">
        <v>9</v>
      </c>
      <c r="B14" s="170" t="s">
        <v>116</v>
      </c>
      <c r="C14" s="170"/>
      <c r="D14" s="62"/>
      <c r="E14" s="62"/>
      <c r="F14" s="180"/>
      <c r="G14" s="79">
        <v>6004</v>
      </c>
      <c r="H14" s="178">
        <v>1480188.08</v>
      </c>
      <c r="I14" s="177">
        <v>23469.19</v>
      </c>
      <c r="J14" s="177">
        <v>-2005.74</v>
      </c>
      <c r="K14" s="177">
        <v>-847.82</v>
      </c>
      <c r="L14" s="177">
        <v>-446.22</v>
      </c>
    </row>
    <row r="15" spans="1:12" s="182" customFormat="1" ht="17.100000000000001" customHeight="1" x14ac:dyDescent="0.3">
      <c r="A15" s="174" t="s">
        <v>117</v>
      </c>
      <c r="B15" s="170" t="s">
        <v>118</v>
      </c>
      <c r="C15" s="181"/>
      <c r="F15" s="183"/>
      <c r="G15" s="64">
        <v>6005</v>
      </c>
      <c r="H15" s="178">
        <v>43750.46</v>
      </c>
      <c r="I15" s="177">
        <v>48181.52</v>
      </c>
      <c r="J15" s="177">
        <v>43555.040000000001</v>
      </c>
      <c r="K15" s="177">
        <v>39742.239999999998</v>
      </c>
      <c r="L15" s="177">
        <v>2646.16</v>
      </c>
    </row>
    <row r="16" spans="1:12" s="182" customFormat="1" ht="17.100000000000001" customHeight="1" x14ac:dyDescent="0.3">
      <c r="A16" s="174" t="s">
        <v>119</v>
      </c>
      <c r="B16" s="170" t="s">
        <v>120</v>
      </c>
      <c r="C16" s="181"/>
      <c r="F16" s="183"/>
      <c r="G16" s="64">
        <v>6006</v>
      </c>
      <c r="H16" s="178">
        <v>5996881.5700000003</v>
      </c>
      <c r="I16" s="177">
        <v>6062776.1399999997</v>
      </c>
      <c r="J16" s="177">
        <v>9236939.1699999999</v>
      </c>
      <c r="K16" s="177">
        <v>8466623.7899999991</v>
      </c>
      <c r="L16" s="177">
        <v>9031206.4100000001</v>
      </c>
    </row>
    <row r="17" spans="1:13" s="179" customFormat="1" ht="17.100000000000001" customHeight="1" x14ac:dyDescent="0.3">
      <c r="A17" s="70" t="s">
        <v>121</v>
      </c>
      <c r="B17" s="170" t="s">
        <v>122</v>
      </c>
      <c r="C17" s="170"/>
      <c r="D17" s="62"/>
      <c r="E17" s="62"/>
      <c r="F17" s="180"/>
      <c r="G17" s="79">
        <v>6008</v>
      </c>
      <c r="H17" s="178">
        <v>393035.62</v>
      </c>
      <c r="I17" s="177">
        <v>598512.09</v>
      </c>
      <c r="J17" s="177">
        <v>470935.06</v>
      </c>
      <c r="K17" s="177">
        <v>520778.34</v>
      </c>
      <c r="L17" s="177">
        <v>397015.48</v>
      </c>
    </row>
    <row r="18" spans="1:13" s="179" customFormat="1" ht="6" customHeight="1" x14ac:dyDescent="0.3">
      <c r="A18" s="184"/>
      <c r="B18" s="185"/>
      <c r="C18" s="185"/>
      <c r="D18" s="51"/>
      <c r="E18" s="51"/>
      <c r="F18" s="186"/>
      <c r="G18" s="187"/>
      <c r="H18" s="189"/>
      <c r="I18" s="188"/>
      <c r="J18" s="188"/>
      <c r="K18" s="188"/>
      <c r="L18" s="188"/>
    </row>
    <row r="19" spans="1:13" s="179" customFormat="1" ht="13.8" x14ac:dyDescent="0.3">
      <c r="A19" s="190" t="s">
        <v>123</v>
      </c>
      <c r="B19" s="191" t="s">
        <v>124</v>
      </c>
      <c r="C19" s="191"/>
      <c r="D19" s="192"/>
      <c r="E19" s="192"/>
      <c r="F19" s="193"/>
      <c r="G19" s="194">
        <v>7009</v>
      </c>
      <c r="H19" s="196">
        <f t="shared" ref="H19:J19" si="0">SUM(H11:H17)</f>
        <v>6243449699.6499996</v>
      </c>
      <c r="I19" s="197">
        <f t="shared" si="0"/>
        <v>6650452723.3500004</v>
      </c>
      <c r="J19" s="197">
        <f t="shared" si="0"/>
        <v>7043096819.2200003</v>
      </c>
      <c r="K19" s="197">
        <f>SUM(K11:K17)</f>
        <v>7412397284.1900005</v>
      </c>
      <c r="L19" s="197">
        <f>SUM(L11:L17)</f>
        <v>7760601523.369998</v>
      </c>
    </row>
    <row r="20" spans="1:13" s="179" customFormat="1" ht="13.8" x14ac:dyDescent="0.3">
      <c r="A20" s="190"/>
      <c r="B20" s="191" t="s">
        <v>125</v>
      </c>
      <c r="C20" s="191"/>
      <c r="D20" s="192"/>
      <c r="E20" s="192"/>
      <c r="F20" s="193"/>
      <c r="G20" s="194"/>
      <c r="H20" s="199"/>
      <c r="I20" s="198"/>
      <c r="J20" s="198"/>
      <c r="K20" s="198"/>
      <c r="L20" s="198"/>
    </row>
    <row r="21" spans="1:13" s="179" customFormat="1" ht="6" customHeight="1" thickBot="1" x14ac:dyDescent="0.35">
      <c r="A21" s="200"/>
      <c r="B21" s="201"/>
      <c r="C21" s="201"/>
      <c r="D21" s="202"/>
      <c r="E21" s="202"/>
      <c r="F21" s="203"/>
      <c r="G21" s="204"/>
      <c r="H21" s="206"/>
      <c r="I21" s="205"/>
      <c r="J21" s="205"/>
      <c r="K21" s="205"/>
      <c r="L21" s="205"/>
    </row>
    <row r="22" spans="1:13" s="179" customFormat="1" ht="14.4" thickTop="1" x14ac:dyDescent="0.3">
      <c r="A22" s="207"/>
      <c r="B22" s="208"/>
      <c r="C22" s="208"/>
      <c r="D22" s="207"/>
      <c r="E22" s="207"/>
      <c r="F22" s="209"/>
      <c r="G22" s="210"/>
      <c r="H22" s="211"/>
      <c r="I22" s="212"/>
      <c r="J22" s="212"/>
      <c r="K22" s="373"/>
      <c r="L22" s="373"/>
      <c r="M22" s="383"/>
    </row>
    <row r="23" spans="1:13" s="179" customFormat="1" ht="13.8" x14ac:dyDescent="0.3">
      <c r="A23" s="62"/>
      <c r="B23" s="170"/>
      <c r="C23" s="170"/>
      <c r="D23" s="62"/>
      <c r="E23" s="62"/>
      <c r="F23" s="180"/>
      <c r="G23" s="213"/>
      <c r="H23" s="214"/>
      <c r="I23" s="183"/>
      <c r="J23" s="183"/>
      <c r="K23" s="183"/>
      <c r="L23" s="183"/>
    </row>
    <row r="24" spans="1:13" ht="13.8" x14ac:dyDescent="0.3">
      <c r="A24" s="44" t="s">
        <v>126</v>
      </c>
      <c r="B24" s="46"/>
      <c r="C24" s="46"/>
      <c r="D24" s="46"/>
      <c r="E24" s="46"/>
      <c r="F24" s="46"/>
      <c r="G24" s="166" t="s">
        <v>2</v>
      </c>
      <c r="H24" s="49">
        <v>2013</v>
      </c>
      <c r="I24" s="48">
        <v>2014</v>
      </c>
      <c r="J24" s="48">
        <v>2015</v>
      </c>
      <c r="K24" s="48">
        <v>2016</v>
      </c>
      <c r="L24" s="370">
        <v>2017</v>
      </c>
    </row>
    <row r="25" spans="1:13" ht="6" customHeight="1" x14ac:dyDescent="0.3">
      <c r="A25" s="50"/>
      <c r="B25" s="51"/>
      <c r="C25" s="51"/>
      <c r="D25" s="51"/>
      <c r="E25" s="51"/>
      <c r="F25" s="51"/>
      <c r="G25" s="102"/>
      <c r="H25" s="55"/>
      <c r="I25" s="54"/>
      <c r="J25" s="54"/>
      <c r="K25" s="54"/>
      <c r="L25" s="54"/>
    </row>
    <row r="26" spans="1:13" s="173" customFormat="1" ht="17.100000000000001" customHeight="1" x14ac:dyDescent="0.3">
      <c r="A26" s="169" t="s">
        <v>5</v>
      </c>
      <c r="B26" s="146" t="s">
        <v>127</v>
      </c>
      <c r="C26" s="146"/>
      <c r="D26" s="146"/>
      <c r="E26" s="146"/>
      <c r="F26" s="113"/>
      <c r="G26" s="64">
        <v>7005</v>
      </c>
      <c r="H26" s="172">
        <v>730350.85</v>
      </c>
      <c r="I26" s="171">
        <v>700528.22</v>
      </c>
      <c r="J26" s="171">
        <v>752231.89</v>
      </c>
      <c r="K26" s="171">
        <v>722663.87</v>
      </c>
      <c r="L26" s="171">
        <v>648199.73</v>
      </c>
    </row>
    <row r="27" spans="1:13" s="176" customFormat="1" ht="17.100000000000001" customHeight="1" x14ac:dyDescent="0.3">
      <c r="A27" s="174" t="s">
        <v>6</v>
      </c>
      <c r="B27" s="146" t="s">
        <v>128</v>
      </c>
      <c r="C27" s="175"/>
      <c r="F27" s="215" t="s">
        <v>129</v>
      </c>
      <c r="G27" s="64">
        <v>7007</v>
      </c>
      <c r="H27" s="178">
        <v>3999.46</v>
      </c>
      <c r="I27" s="177">
        <v>1499.83</v>
      </c>
      <c r="J27" s="177">
        <v>1041.01</v>
      </c>
      <c r="K27" s="177">
        <v>957.8</v>
      </c>
      <c r="L27" s="177">
        <v>1722.38</v>
      </c>
    </row>
    <row r="28" spans="1:13" s="179" customFormat="1" ht="17.100000000000001" customHeight="1" x14ac:dyDescent="0.3">
      <c r="A28" s="70" t="s">
        <v>7</v>
      </c>
      <c r="B28" s="170" t="s">
        <v>130</v>
      </c>
      <c r="C28" s="170"/>
      <c r="D28" s="62"/>
      <c r="E28" s="62"/>
      <c r="F28" s="180"/>
      <c r="G28" s="79">
        <v>7008</v>
      </c>
      <c r="H28" s="178">
        <v>2013721.78</v>
      </c>
      <c r="I28" s="177">
        <v>1738372.01</v>
      </c>
      <c r="J28" s="177">
        <v>2007656.33</v>
      </c>
      <c r="K28" s="177">
        <v>1767442.15</v>
      </c>
      <c r="L28" s="177">
        <v>1673819.01</v>
      </c>
    </row>
    <row r="29" spans="1:13" s="179" customFormat="1" ht="6" customHeight="1" x14ac:dyDescent="0.3">
      <c r="A29" s="184"/>
      <c r="B29" s="185"/>
      <c r="C29" s="185"/>
      <c r="D29" s="51"/>
      <c r="E29" s="51"/>
      <c r="F29" s="186"/>
      <c r="G29" s="187"/>
      <c r="H29" s="189"/>
      <c r="I29" s="188"/>
      <c r="J29" s="188"/>
      <c r="K29" s="188"/>
      <c r="L29" s="188"/>
    </row>
    <row r="30" spans="1:13" s="179" customFormat="1" ht="13.8" x14ac:dyDescent="0.3">
      <c r="A30" s="190" t="s">
        <v>9</v>
      </c>
      <c r="B30" s="191" t="s">
        <v>131</v>
      </c>
      <c r="C30" s="191"/>
      <c r="D30" s="192"/>
      <c r="E30" s="192"/>
      <c r="F30" s="193"/>
      <c r="G30" s="194">
        <v>680</v>
      </c>
      <c r="H30" s="217">
        <f t="shared" ref="H30:L30" si="1">SUM(H26:H28)</f>
        <v>2748072.09</v>
      </c>
      <c r="I30" s="216">
        <f t="shared" si="1"/>
        <v>2440400.06</v>
      </c>
      <c r="J30" s="216">
        <f t="shared" si="1"/>
        <v>2760929.23</v>
      </c>
      <c r="K30" s="216">
        <f t="shared" ref="K30" si="2">SUM(K26:K28)</f>
        <v>2491063.8199999998</v>
      </c>
      <c r="L30" s="216">
        <f t="shared" si="1"/>
        <v>2323741.12</v>
      </c>
    </row>
    <row r="31" spans="1:13" s="179" customFormat="1" ht="6" customHeight="1" thickBot="1" x14ac:dyDescent="0.35">
      <c r="A31" s="200"/>
      <c r="B31" s="201"/>
      <c r="C31" s="201"/>
      <c r="D31" s="202"/>
      <c r="E31" s="202"/>
      <c r="F31" s="203"/>
      <c r="G31" s="204"/>
      <c r="H31" s="206"/>
      <c r="I31" s="205"/>
      <c r="J31" s="205"/>
      <c r="K31" s="205"/>
      <c r="L31" s="205"/>
    </row>
    <row r="32" spans="1:13" s="179" customFormat="1" ht="14.4" thickTop="1" x14ac:dyDescent="0.3">
      <c r="A32" s="207"/>
      <c r="B32" s="208"/>
      <c r="C32" s="208"/>
      <c r="D32" s="207"/>
      <c r="E32" s="207"/>
      <c r="F32" s="209"/>
      <c r="G32" s="210"/>
      <c r="H32" s="211"/>
      <c r="I32" s="212"/>
      <c r="J32" s="212"/>
      <c r="K32" s="212"/>
      <c r="L32" s="212"/>
    </row>
    <row r="33" spans="1:12" s="179" customFormat="1" ht="13.8" x14ac:dyDescent="0.3">
      <c r="A33" s="62"/>
      <c r="B33" s="170"/>
      <c r="C33" s="170"/>
      <c r="D33" s="62"/>
      <c r="E33" s="62"/>
      <c r="F33" s="180"/>
      <c r="G33" s="213"/>
      <c r="H33" s="214"/>
      <c r="I33" s="183"/>
      <c r="J33" s="183"/>
      <c r="K33" s="183"/>
      <c r="L33" s="183"/>
    </row>
    <row r="34" spans="1:12" s="179" customFormat="1" ht="13.8" x14ac:dyDescent="0.3">
      <c r="A34" s="62"/>
      <c r="B34" s="170"/>
      <c r="C34" s="170"/>
      <c r="D34" s="62"/>
      <c r="E34" s="62"/>
      <c r="F34" s="180"/>
      <c r="G34" s="213"/>
      <c r="H34" s="214"/>
      <c r="I34" s="183"/>
      <c r="J34" s="183"/>
      <c r="K34" s="183"/>
      <c r="L34" s="183"/>
    </row>
    <row r="35" spans="1:12" s="38" customFormat="1" ht="13.8" x14ac:dyDescent="0.3">
      <c r="A35" s="378" t="s">
        <v>132</v>
      </c>
      <c r="B35" s="378"/>
      <c r="C35" s="378"/>
      <c r="D35" s="378"/>
      <c r="E35" s="378"/>
      <c r="F35" s="378"/>
      <c r="G35" s="378"/>
      <c r="H35" s="218"/>
      <c r="I35" s="219"/>
      <c r="J35" s="356"/>
      <c r="K35" s="369"/>
      <c r="L35" s="368"/>
    </row>
    <row r="36" spans="1:12" s="38" customFormat="1" ht="13.8" x14ac:dyDescent="0.3">
      <c r="H36" s="156"/>
      <c r="I36" s="157"/>
      <c r="J36" s="157"/>
      <c r="K36" s="157"/>
      <c r="L36" s="157"/>
    </row>
    <row r="37" spans="1:12" ht="13.8" x14ac:dyDescent="0.3">
      <c r="A37" s="44" t="s">
        <v>112</v>
      </c>
      <c r="B37" s="46"/>
      <c r="C37" s="46"/>
      <c r="D37" s="46"/>
      <c r="E37" s="46"/>
      <c r="F37" s="165" t="s">
        <v>321</v>
      </c>
      <c r="G37" s="166" t="s">
        <v>2</v>
      </c>
      <c r="H37" s="49">
        <v>2013</v>
      </c>
      <c r="I37" s="48">
        <v>2014</v>
      </c>
      <c r="J37" s="48">
        <v>2015</v>
      </c>
      <c r="K37" s="48">
        <v>2016</v>
      </c>
      <c r="L37" s="370">
        <v>2017</v>
      </c>
    </row>
    <row r="38" spans="1:12" ht="6" customHeight="1" x14ac:dyDescent="0.3">
      <c r="A38" s="50"/>
      <c r="B38" s="51"/>
      <c r="C38" s="51"/>
      <c r="D38" s="51"/>
      <c r="E38" s="51"/>
      <c r="F38" s="51"/>
      <c r="G38" s="102"/>
      <c r="H38" s="55"/>
      <c r="I38" s="54"/>
      <c r="J38" s="54"/>
      <c r="K38" s="54"/>
      <c r="L38" s="54"/>
    </row>
    <row r="39" spans="1:12" s="173" customFormat="1" ht="17.100000000000001" customHeight="1" x14ac:dyDescent="0.3">
      <c r="A39" s="169" t="s">
        <v>5</v>
      </c>
      <c r="B39" s="146" t="s">
        <v>113</v>
      </c>
      <c r="C39" s="146"/>
      <c r="D39" s="146"/>
      <c r="E39" s="6" t="s">
        <v>318</v>
      </c>
      <c r="F39" s="183"/>
      <c r="G39" s="64">
        <v>6011</v>
      </c>
      <c r="H39" s="172">
        <v>82084931.140000001</v>
      </c>
      <c r="I39" s="171">
        <v>84324224.609999999</v>
      </c>
      <c r="J39" s="171">
        <v>86941430.819999993</v>
      </c>
      <c r="K39" s="171">
        <v>85791719.790000007</v>
      </c>
      <c r="L39" s="380">
        <v>86521058.650000006</v>
      </c>
    </row>
    <row r="40" spans="1:12" s="176" customFormat="1" ht="17.100000000000001" customHeight="1" x14ac:dyDescent="0.3">
      <c r="A40" s="174" t="s">
        <v>6</v>
      </c>
      <c r="B40" s="146" t="s">
        <v>114</v>
      </c>
      <c r="C40" s="175"/>
      <c r="E40" s="6" t="s">
        <v>318</v>
      </c>
      <c r="F40" s="180"/>
      <c r="G40" s="64">
        <v>6012</v>
      </c>
      <c r="H40" s="178">
        <v>18481628.699999999</v>
      </c>
      <c r="I40" s="177">
        <v>18735695.469999999</v>
      </c>
      <c r="J40" s="177">
        <v>19624452.16</v>
      </c>
      <c r="K40" s="177">
        <v>21432537.460000001</v>
      </c>
      <c r="L40" s="177">
        <v>29764189.370000001</v>
      </c>
    </row>
    <row r="41" spans="1:12" s="179" customFormat="1" ht="17.100000000000001" customHeight="1" x14ac:dyDescent="0.3">
      <c r="A41" s="70" t="s">
        <v>7</v>
      </c>
      <c r="B41" s="170" t="s">
        <v>115</v>
      </c>
      <c r="C41" s="170"/>
      <c r="D41" s="62"/>
      <c r="E41" s="6" t="s">
        <v>318</v>
      </c>
      <c r="F41" s="180"/>
      <c r="G41" s="79">
        <v>6013</v>
      </c>
      <c r="H41" s="178">
        <v>279938493.35000002</v>
      </c>
      <c r="I41" s="177">
        <v>291626056.95999998</v>
      </c>
      <c r="J41" s="177">
        <v>304273089.57999998</v>
      </c>
      <c r="K41" s="177">
        <v>326076558.31</v>
      </c>
      <c r="L41" s="177">
        <v>342450919.33999997</v>
      </c>
    </row>
    <row r="42" spans="1:12" s="179" customFormat="1" ht="17.100000000000001" customHeight="1" x14ac:dyDescent="0.3">
      <c r="A42" s="70" t="s">
        <v>119</v>
      </c>
      <c r="B42" s="170" t="s">
        <v>120</v>
      </c>
      <c r="C42" s="170"/>
      <c r="D42" s="62"/>
      <c r="E42" s="62"/>
      <c r="F42" s="180"/>
      <c r="G42" s="79">
        <v>6014</v>
      </c>
      <c r="H42" s="178">
        <v>124351.54</v>
      </c>
      <c r="I42" s="177">
        <v>100391.46</v>
      </c>
      <c r="J42" s="177">
        <v>153492.99</v>
      </c>
      <c r="K42" s="177">
        <v>207075.84</v>
      </c>
      <c r="L42" s="177">
        <v>291482.73</v>
      </c>
    </row>
    <row r="43" spans="1:12" s="179" customFormat="1" ht="17.100000000000001" customHeight="1" x14ac:dyDescent="0.3">
      <c r="A43" s="70" t="s">
        <v>121</v>
      </c>
      <c r="B43" s="170" t="s">
        <v>122</v>
      </c>
      <c r="C43" s="170"/>
      <c r="D43" s="62"/>
      <c r="E43" s="62"/>
      <c r="F43" s="180"/>
      <c r="G43" s="79">
        <v>6018</v>
      </c>
      <c r="H43" s="178">
        <v>36840.51</v>
      </c>
      <c r="I43" s="177">
        <v>19946.37</v>
      </c>
      <c r="J43" s="177">
        <v>13758.51</v>
      </c>
      <c r="K43" s="177">
        <v>28486.17</v>
      </c>
      <c r="L43" s="177">
        <v>27621.5</v>
      </c>
    </row>
    <row r="44" spans="1:12" s="179" customFormat="1" ht="6" customHeight="1" x14ac:dyDescent="0.3">
      <c r="A44" s="184"/>
      <c r="B44" s="185"/>
      <c r="C44" s="185"/>
      <c r="D44" s="51"/>
      <c r="E44" s="51"/>
      <c r="F44" s="186"/>
      <c r="G44" s="187"/>
      <c r="H44" s="189"/>
      <c r="I44" s="188"/>
      <c r="J44" s="188"/>
      <c r="K44" s="188"/>
      <c r="L44" s="188"/>
    </row>
    <row r="45" spans="1:12" s="179" customFormat="1" ht="13.8" x14ac:dyDescent="0.3">
      <c r="A45" s="190" t="s">
        <v>123</v>
      </c>
      <c r="B45" s="191" t="s">
        <v>124</v>
      </c>
      <c r="C45" s="191"/>
      <c r="D45" s="192"/>
      <c r="E45" s="192"/>
      <c r="F45" s="193"/>
      <c r="G45" s="194">
        <v>7019</v>
      </c>
      <c r="H45" s="196">
        <f t="shared" ref="H45:J45" si="3">SUM(H39:H43)</f>
        <v>380666245.24000007</v>
      </c>
      <c r="I45" s="197">
        <f t="shared" si="3"/>
        <v>394806314.86999995</v>
      </c>
      <c r="J45" s="197">
        <f t="shared" si="3"/>
        <v>411006224.05999994</v>
      </c>
      <c r="K45" s="197">
        <f t="shared" ref="K45" si="4">SUM(K39:K43)</f>
        <v>433536377.56999999</v>
      </c>
      <c r="L45" s="197">
        <f>SUM(L39:L43)</f>
        <v>459055271.59000003</v>
      </c>
    </row>
    <row r="46" spans="1:12" s="179" customFormat="1" ht="13.8" x14ac:dyDescent="0.3">
      <c r="A46" s="190"/>
      <c r="B46" s="191" t="s">
        <v>125</v>
      </c>
      <c r="C46" s="191"/>
      <c r="D46" s="192"/>
      <c r="E46" s="192"/>
      <c r="F46" s="193"/>
      <c r="G46" s="194"/>
      <c r="H46" s="199"/>
      <c r="I46" s="198"/>
      <c r="J46" s="198"/>
      <c r="K46" s="198"/>
      <c r="L46" s="198"/>
    </row>
    <row r="47" spans="1:12" s="179" customFormat="1" ht="6" customHeight="1" thickBot="1" x14ac:dyDescent="0.35">
      <c r="A47" s="200"/>
      <c r="B47" s="201"/>
      <c r="C47" s="201"/>
      <c r="D47" s="202"/>
      <c r="E47" s="202"/>
      <c r="F47" s="203"/>
      <c r="G47" s="204"/>
      <c r="H47" s="206"/>
      <c r="I47" s="205"/>
      <c r="J47" s="205"/>
      <c r="K47" s="205"/>
      <c r="L47" s="205"/>
    </row>
    <row r="48" spans="1:12" s="179" customFormat="1" ht="14.4" thickTop="1" x14ac:dyDescent="0.3">
      <c r="A48" s="207"/>
      <c r="B48" s="208"/>
      <c r="C48" s="208"/>
      <c r="D48" s="207"/>
      <c r="E48" s="207"/>
      <c r="F48" s="209"/>
      <c r="G48" s="210"/>
      <c r="H48" s="211"/>
      <c r="I48" s="212"/>
      <c r="J48" s="212"/>
      <c r="K48" s="212"/>
      <c r="L48" s="212"/>
    </row>
    <row r="49" spans="1:12" s="179" customFormat="1" ht="13.8" x14ac:dyDescent="0.3">
      <c r="A49" s="62"/>
      <c r="B49" s="170"/>
      <c r="C49" s="170"/>
      <c r="D49" s="62"/>
      <c r="E49" s="62"/>
      <c r="F49" s="180"/>
      <c r="G49" s="213"/>
      <c r="H49" s="214"/>
      <c r="I49" s="183"/>
      <c r="J49" s="183"/>
      <c r="K49" s="183"/>
      <c r="L49" s="183"/>
    </row>
    <row r="50" spans="1:12" ht="13.8" x14ac:dyDescent="0.3">
      <c r="A50" s="44" t="s">
        <v>126</v>
      </c>
      <c r="B50" s="46"/>
      <c r="C50" s="46"/>
      <c r="D50" s="46"/>
      <c r="E50" s="46"/>
      <c r="F50" s="46"/>
      <c r="G50" s="166" t="s">
        <v>2</v>
      </c>
      <c r="H50" s="49">
        <v>2013</v>
      </c>
      <c r="I50" s="48">
        <v>2014</v>
      </c>
      <c r="J50" s="48">
        <v>2015</v>
      </c>
      <c r="K50" s="48">
        <v>2016</v>
      </c>
      <c r="L50" s="370">
        <v>2017</v>
      </c>
    </row>
    <row r="51" spans="1:12" ht="6" customHeight="1" x14ac:dyDescent="0.3">
      <c r="A51" s="50"/>
      <c r="B51" s="51"/>
      <c r="C51" s="51"/>
      <c r="D51" s="51"/>
      <c r="E51" s="51"/>
      <c r="F51" s="51"/>
      <c r="G51" s="102"/>
      <c r="H51" s="55"/>
      <c r="I51" s="54"/>
      <c r="J51" s="54"/>
      <c r="K51" s="54"/>
      <c r="L51" s="54"/>
    </row>
    <row r="52" spans="1:12" s="176" customFormat="1" ht="17.100000000000001" customHeight="1" x14ac:dyDescent="0.3">
      <c r="A52" s="174" t="s">
        <v>6</v>
      </c>
      <c r="B52" s="170" t="s">
        <v>128</v>
      </c>
      <c r="C52" s="175"/>
      <c r="F52" s="215" t="s">
        <v>129</v>
      </c>
      <c r="G52" s="64">
        <v>7017</v>
      </c>
      <c r="H52" s="220">
        <v>247.04</v>
      </c>
      <c r="I52" s="221">
        <v>91.33</v>
      </c>
      <c r="J52" s="221">
        <v>28.49</v>
      </c>
      <c r="K52" s="221">
        <v>31.76</v>
      </c>
      <c r="L52" s="221">
        <v>79.849999999999994</v>
      </c>
    </row>
    <row r="53" spans="1:12" s="179" customFormat="1" ht="17.100000000000001" customHeight="1" x14ac:dyDescent="0.3">
      <c r="A53" s="70" t="s">
        <v>7</v>
      </c>
      <c r="B53" s="170" t="s">
        <v>130</v>
      </c>
      <c r="C53" s="170"/>
      <c r="D53" s="62"/>
      <c r="E53" s="62"/>
      <c r="F53" s="180"/>
      <c r="G53" s="79">
        <v>7018</v>
      </c>
      <c r="H53" s="178">
        <v>26650.82</v>
      </c>
      <c r="I53" s="177">
        <v>13888.36</v>
      </c>
      <c r="J53" s="177">
        <v>133790.42000000001</v>
      </c>
      <c r="K53" s="177">
        <v>162188.99</v>
      </c>
      <c r="L53" s="177">
        <v>7842.6</v>
      </c>
    </row>
    <row r="54" spans="1:12" s="179" customFormat="1" ht="6" customHeight="1" x14ac:dyDescent="0.3">
      <c r="A54" s="184"/>
      <c r="B54" s="185"/>
      <c r="C54" s="185"/>
      <c r="D54" s="51"/>
      <c r="E54" s="51"/>
      <c r="F54" s="186"/>
      <c r="G54" s="187"/>
      <c r="H54" s="189"/>
      <c r="I54" s="188"/>
      <c r="J54" s="188"/>
      <c r="K54" s="188"/>
      <c r="L54" s="188"/>
    </row>
    <row r="55" spans="1:12" s="179" customFormat="1" ht="13.8" x14ac:dyDescent="0.3">
      <c r="A55" s="190" t="s">
        <v>9</v>
      </c>
      <c r="B55" s="191" t="s">
        <v>133</v>
      </c>
      <c r="C55" s="191"/>
      <c r="D55" s="192"/>
      <c r="E55" s="192"/>
      <c r="F55" s="193"/>
      <c r="G55" s="194">
        <v>681</v>
      </c>
      <c r="H55" s="196">
        <f t="shared" ref="H55:L55" si="5">SUM(H52:H53)</f>
        <v>26897.86</v>
      </c>
      <c r="I55" s="195">
        <f t="shared" si="5"/>
        <v>13979.69</v>
      </c>
      <c r="J55" s="195">
        <f t="shared" si="5"/>
        <v>133818.91</v>
      </c>
      <c r="K55" s="195">
        <f t="shared" ref="K55" si="6">SUM(K52:K53)</f>
        <v>162220.75</v>
      </c>
      <c r="L55" s="195">
        <f t="shared" si="5"/>
        <v>7922.4500000000007</v>
      </c>
    </row>
    <row r="56" spans="1:12" s="179" customFormat="1" ht="6" customHeight="1" thickBot="1" x14ac:dyDescent="0.35">
      <c r="A56" s="200"/>
      <c r="B56" s="201"/>
      <c r="C56" s="201"/>
      <c r="D56" s="202"/>
      <c r="E56" s="202"/>
      <c r="F56" s="203"/>
      <c r="G56" s="204"/>
      <c r="H56" s="206"/>
      <c r="I56" s="205"/>
      <c r="J56" s="205"/>
      <c r="K56" s="205"/>
      <c r="L56" s="205"/>
    </row>
    <row r="57" spans="1:12" s="179" customFormat="1" ht="14.4" thickTop="1" x14ac:dyDescent="0.3">
      <c r="A57" s="207"/>
      <c r="B57" s="208"/>
      <c r="C57" s="208"/>
      <c r="D57" s="207"/>
      <c r="E57" s="207"/>
      <c r="F57" s="209"/>
      <c r="G57" s="210"/>
      <c r="H57" s="211"/>
      <c r="I57" s="212"/>
      <c r="J57" s="212"/>
      <c r="K57" s="212"/>
      <c r="L57" s="212"/>
    </row>
    <row r="58" spans="1:12" x14ac:dyDescent="0.2">
      <c r="H58" s="222"/>
      <c r="I58" s="222"/>
      <c r="J58" s="222"/>
      <c r="K58" s="222"/>
      <c r="L58" s="222"/>
    </row>
  </sheetData>
  <mergeCells count="4">
    <mergeCell ref="A35:G35"/>
    <mergeCell ref="A3:I3"/>
    <mergeCell ref="A5:I5"/>
    <mergeCell ref="A7:I7"/>
  </mergeCells>
  <hyperlinks>
    <hyperlink ref="E11" location="'Uitsplitsing per VI'!A33" display="Uitsplitsing per VI" xr:uid="{00000000-0004-0000-0300-000000000000}"/>
    <hyperlink ref="E12:E13" location="'Uitsplitsing per VI'!A10" display="Uitsplitsing per VI" xr:uid="{00000000-0004-0000-0300-000001000000}"/>
    <hyperlink ref="E39" location="'Uitsplitsing per VI'!A68" display="Uitsplitsing per VI" xr:uid="{00000000-0004-0000-0300-000002000000}"/>
    <hyperlink ref="E40:E41" location="'Uitsplitsing per VI'!A10" display="Uitsplitsing per VI" xr:uid="{00000000-0004-0000-0300-000003000000}"/>
    <hyperlink ref="E12" location="'Uitsplitsing per VI'!A44" display="Uitsplitsing per VI" xr:uid="{00000000-0004-0000-0300-000004000000}"/>
    <hyperlink ref="E13" location="'Uitsplitsing per VI'!A55" display="Uitsplitsing per VI" xr:uid="{00000000-0004-0000-0300-000005000000}"/>
    <hyperlink ref="E40" location="'Uitsplitsing per VI'!A79" display="Uitsplitsing per VI" xr:uid="{00000000-0004-0000-0300-000006000000}"/>
    <hyperlink ref="E41" location="'Uitsplitsing per VI'!A90" display="Uitsplitsing per VI" xr:uid="{00000000-0004-0000-0300-000007000000}"/>
  </hyperlinks>
  <pageMargins left="0.39370078740157483" right="0.19685039370078741" top="0.78740157480314965" bottom="0.47244094488188981" header="0.51181102362204722" footer="0.11811023622047245"/>
  <pageSetup paperSize="8" scale="66" orientation="landscape" r:id="rId1"/>
  <headerFooter alignWithMargins="0"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  <pageSetUpPr fitToPage="1"/>
  </sheetPr>
  <dimension ref="A1:L31"/>
  <sheetViews>
    <sheetView showGridLines="0" view="pageBreakPreview" topLeftCell="A13" zoomScale="110" zoomScaleNormal="96" zoomScaleSheetLayoutView="110" workbookViewId="0">
      <selection activeCell="E15" sqref="E15"/>
    </sheetView>
  </sheetViews>
  <sheetFormatPr defaultColWidth="12" defaultRowHeight="10.199999999999999" x14ac:dyDescent="0.2"/>
  <cols>
    <col min="1" max="1" width="4.33203125" style="151" customWidth="1"/>
    <col min="2" max="2" width="2.6640625" style="151" customWidth="1"/>
    <col min="3" max="3" width="3.109375" style="151" customWidth="1"/>
    <col min="4" max="4" width="3.6640625" style="151" customWidth="1"/>
    <col min="5" max="5" width="40.6640625" style="151" customWidth="1"/>
    <col min="6" max="6" width="4.33203125" style="151" customWidth="1"/>
    <col min="7" max="7" width="8.6640625" style="151" customWidth="1"/>
    <col min="8" max="12" width="15.6640625" style="151" customWidth="1"/>
    <col min="13" max="16384" width="12" style="151"/>
  </cols>
  <sheetData>
    <row r="1" spans="1:12" ht="18" x14ac:dyDescent="0.35">
      <c r="A1" s="37" t="s">
        <v>287</v>
      </c>
    </row>
    <row r="3" spans="1:12" ht="20.100000000000001" customHeight="1" x14ac:dyDescent="0.3">
      <c r="A3" s="153"/>
      <c r="B3" s="153"/>
      <c r="C3" s="153"/>
      <c r="D3" s="153"/>
      <c r="E3" s="153"/>
      <c r="F3" s="154"/>
      <c r="G3" s="155"/>
      <c r="H3" s="157"/>
      <c r="I3" s="157"/>
      <c r="J3" s="157"/>
      <c r="K3" s="157"/>
      <c r="L3" s="157"/>
    </row>
    <row r="4" spans="1:12" s="158" customFormat="1" ht="12.75" customHeight="1" x14ac:dyDescent="0.3">
      <c r="A4" s="379" t="s">
        <v>134</v>
      </c>
      <c r="B4" s="379"/>
      <c r="C4" s="379"/>
      <c r="D4" s="379"/>
      <c r="E4" s="379"/>
      <c r="F4" s="379"/>
      <c r="G4" s="379"/>
      <c r="H4" s="379"/>
      <c r="I4" s="379"/>
    </row>
    <row r="5" spans="1:12" s="159" customFormat="1" ht="13.8" x14ac:dyDescent="0.3">
      <c r="C5" s="160"/>
      <c r="D5" s="160"/>
      <c r="G5" s="161"/>
      <c r="H5" s="163"/>
      <c r="I5" s="163"/>
      <c r="J5" s="163"/>
      <c r="K5" s="163"/>
      <c r="L5" s="163"/>
    </row>
    <row r="6" spans="1:12" ht="13.8" x14ac:dyDescent="0.3">
      <c r="A6" s="44" t="s">
        <v>126</v>
      </c>
      <c r="B6" s="223"/>
      <c r="C6" s="46"/>
      <c r="D6" s="46"/>
      <c r="E6" s="46"/>
      <c r="F6" s="46"/>
      <c r="G6" s="166" t="s">
        <v>2</v>
      </c>
      <c r="H6" s="48">
        <v>2013</v>
      </c>
      <c r="I6" s="48">
        <v>2014</v>
      </c>
      <c r="J6" s="48">
        <v>2015</v>
      </c>
      <c r="K6" s="48">
        <v>2016</v>
      </c>
      <c r="L6" s="370">
        <v>2017</v>
      </c>
    </row>
    <row r="7" spans="1:12" ht="6" customHeight="1" x14ac:dyDescent="0.3">
      <c r="A7" s="50"/>
      <c r="B7" s="51"/>
      <c r="C7" s="51"/>
      <c r="D7" s="51"/>
      <c r="E7" s="51"/>
      <c r="F7" s="51"/>
      <c r="G7" s="102"/>
      <c r="H7" s="54"/>
      <c r="I7" s="54"/>
      <c r="J7" s="54"/>
      <c r="K7" s="54"/>
      <c r="L7" s="54"/>
    </row>
    <row r="8" spans="1:12" s="173" customFormat="1" ht="13.8" x14ac:dyDescent="0.3">
      <c r="A8" s="169" t="s">
        <v>5</v>
      </c>
      <c r="B8" s="146" t="s">
        <v>135</v>
      </c>
      <c r="C8" s="146"/>
      <c r="D8" s="146"/>
      <c r="E8" s="146"/>
      <c r="F8" s="183"/>
      <c r="G8" s="64"/>
      <c r="H8" s="224">
        <f t="shared" ref="H8:J8" si="0">SUM(H9:H18)</f>
        <v>9848986.4399999995</v>
      </c>
      <c r="I8" s="224">
        <f t="shared" si="0"/>
        <v>8945314.6500000004</v>
      </c>
      <c r="J8" s="224">
        <f t="shared" si="0"/>
        <v>9304453.4299999997</v>
      </c>
      <c r="K8" s="224">
        <f>SUM(K9:K18)</f>
        <v>9333211.5299999993</v>
      </c>
      <c r="L8" s="224">
        <f>SUM(L9:L18)</f>
        <v>6792033.8899999997</v>
      </c>
    </row>
    <row r="9" spans="1:12" s="179" customFormat="1" ht="13.8" x14ac:dyDescent="0.3">
      <c r="A9" s="225"/>
      <c r="B9" s="170" t="s">
        <v>136</v>
      </c>
      <c r="C9" s="62" t="s">
        <v>137</v>
      </c>
      <c r="D9" s="62"/>
      <c r="E9" s="62"/>
      <c r="F9" s="180"/>
      <c r="G9" s="79">
        <v>7021</v>
      </c>
      <c r="H9" s="177">
        <v>1955.06</v>
      </c>
      <c r="I9" s="177">
        <v>6598.99</v>
      </c>
      <c r="J9" s="177">
        <v>1273.6400000000001</v>
      </c>
      <c r="K9" s="177">
        <v>18117.759999999998</v>
      </c>
      <c r="L9" s="177">
        <v>1015.81</v>
      </c>
    </row>
    <row r="10" spans="1:12" s="179" customFormat="1" ht="13.8" x14ac:dyDescent="0.3">
      <c r="A10" s="225"/>
      <c r="B10" s="170" t="s">
        <v>138</v>
      </c>
      <c r="C10" s="62" t="s">
        <v>139</v>
      </c>
      <c r="D10" s="62"/>
      <c r="E10" s="62"/>
      <c r="F10" s="180"/>
      <c r="G10" s="79">
        <v>7022</v>
      </c>
      <c r="H10" s="226">
        <v>52.22</v>
      </c>
      <c r="I10" s="226">
        <v>277.89999999999998</v>
      </c>
      <c r="J10" s="226">
        <v>-271.45999999999998</v>
      </c>
      <c r="K10" s="226">
        <v>161</v>
      </c>
      <c r="L10" s="226">
        <v>163.92</v>
      </c>
    </row>
    <row r="11" spans="1:12" s="179" customFormat="1" ht="13.8" x14ac:dyDescent="0.3">
      <c r="A11" s="225"/>
      <c r="B11" s="170" t="s">
        <v>140</v>
      </c>
      <c r="C11" s="62" t="s">
        <v>141</v>
      </c>
      <c r="D11" s="62"/>
      <c r="E11" s="62"/>
      <c r="F11" s="180"/>
      <c r="G11" s="79">
        <v>7024</v>
      </c>
      <c r="H11" s="177">
        <v>291206.15999999997</v>
      </c>
      <c r="I11" s="177">
        <v>233558.43</v>
      </c>
      <c r="J11" s="177">
        <v>278868.88</v>
      </c>
      <c r="K11" s="177">
        <v>253678.82</v>
      </c>
      <c r="L11" s="177">
        <v>202540.79</v>
      </c>
    </row>
    <row r="12" spans="1:12" s="179" customFormat="1" ht="13.8" x14ac:dyDescent="0.3">
      <c r="A12" s="225"/>
      <c r="B12" s="170" t="s">
        <v>142</v>
      </c>
      <c r="C12" s="62" t="s">
        <v>143</v>
      </c>
      <c r="D12" s="62"/>
      <c r="E12" s="62"/>
      <c r="F12" s="180"/>
      <c r="G12" s="79">
        <v>7025</v>
      </c>
      <c r="H12" s="177">
        <v>1098479.73</v>
      </c>
      <c r="I12" s="177">
        <v>1054901.68</v>
      </c>
      <c r="J12" s="177">
        <v>1130313.26</v>
      </c>
      <c r="K12" s="177">
        <v>1082254.7</v>
      </c>
      <c r="L12" s="177">
        <v>982597.39</v>
      </c>
    </row>
    <row r="13" spans="1:12" s="176" customFormat="1" ht="13.8" x14ac:dyDescent="0.3">
      <c r="A13" s="227"/>
      <c r="B13" s="170" t="s">
        <v>144</v>
      </c>
      <c r="C13" s="175" t="s">
        <v>145</v>
      </c>
      <c r="D13" s="175"/>
      <c r="F13" s="180"/>
      <c r="G13" s="64">
        <v>7028</v>
      </c>
      <c r="H13" s="177">
        <v>172682.83</v>
      </c>
      <c r="I13" s="177">
        <v>206219.59</v>
      </c>
      <c r="J13" s="177">
        <v>196298.79</v>
      </c>
      <c r="K13" s="177">
        <v>205385.54</v>
      </c>
      <c r="L13" s="177">
        <v>198096.79</v>
      </c>
    </row>
    <row r="14" spans="1:12" s="176" customFormat="1" ht="13.8" x14ac:dyDescent="0.3">
      <c r="A14" s="227"/>
      <c r="B14" s="170" t="s">
        <v>146</v>
      </c>
      <c r="C14" s="175" t="s">
        <v>147</v>
      </c>
      <c r="D14" s="175"/>
      <c r="F14" s="180"/>
      <c r="G14" s="64">
        <v>7029</v>
      </c>
      <c r="H14" s="177">
        <v>8201260.3600000003</v>
      </c>
      <c r="I14" s="177">
        <v>7361617.04</v>
      </c>
      <c r="J14" s="177">
        <v>7624408.8300000001</v>
      </c>
      <c r="K14" s="177">
        <v>7707174.8399999999</v>
      </c>
      <c r="L14" s="177">
        <v>5338701.66</v>
      </c>
    </row>
    <row r="15" spans="1:12" s="176" customFormat="1" ht="13.8" x14ac:dyDescent="0.3">
      <c r="A15" s="227"/>
      <c r="B15" s="170" t="s">
        <v>148</v>
      </c>
      <c r="C15" s="62" t="s">
        <v>149</v>
      </c>
      <c r="D15" s="62"/>
      <c r="E15" s="62"/>
      <c r="F15" s="180"/>
      <c r="G15" s="79">
        <v>7045</v>
      </c>
      <c r="H15" s="177">
        <v>47747.16</v>
      </c>
      <c r="I15" s="177">
        <v>40267.199999999997</v>
      </c>
      <c r="J15" s="177">
        <v>40850.660000000003</v>
      </c>
      <c r="K15" s="177">
        <v>37348.33</v>
      </c>
      <c r="L15" s="177">
        <v>38807.06</v>
      </c>
    </row>
    <row r="16" spans="1:12" s="176" customFormat="1" ht="13.8" x14ac:dyDescent="0.3">
      <c r="A16" s="227"/>
      <c r="B16" s="170" t="s">
        <v>150</v>
      </c>
      <c r="C16" s="175" t="s">
        <v>151</v>
      </c>
      <c r="F16" s="180"/>
      <c r="G16" s="64">
        <v>7047</v>
      </c>
      <c r="H16" s="226">
        <v>-23.85</v>
      </c>
      <c r="I16" s="228">
        <v>0</v>
      </c>
      <c r="J16" s="228">
        <v>0</v>
      </c>
      <c r="K16" s="228">
        <v>0</v>
      </c>
      <c r="L16" s="228">
        <v>0</v>
      </c>
    </row>
    <row r="17" spans="1:12" s="176" customFormat="1" ht="13.8" x14ac:dyDescent="0.3">
      <c r="A17" s="227"/>
      <c r="B17" s="170" t="s">
        <v>5</v>
      </c>
      <c r="C17" s="175" t="s">
        <v>152</v>
      </c>
      <c r="F17" s="180"/>
      <c r="G17" s="64">
        <v>7051</v>
      </c>
      <c r="H17" s="228">
        <v>0</v>
      </c>
      <c r="I17" s="228">
        <v>0</v>
      </c>
      <c r="J17" s="228">
        <v>0</v>
      </c>
      <c r="K17" s="228">
        <v>0</v>
      </c>
      <c r="L17" s="228">
        <v>0</v>
      </c>
    </row>
    <row r="18" spans="1:12" s="176" customFormat="1" ht="13.8" x14ac:dyDescent="0.3">
      <c r="A18" s="227"/>
      <c r="B18" s="170" t="s">
        <v>153</v>
      </c>
      <c r="C18" s="175" t="s">
        <v>154</v>
      </c>
      <c r="F18" s="180"/>
      <c r="G18" s="64" t="s">
        <v>155</v>
      </c>
      <c r="H18" s="177">
        <v>35626.769999999997</v>
      </c>
      <c r="I18" s="177">
        <v>41873.82</v>
      </c>
      <c r="J18" s="177">
        <v>32710.83</v>
      </c>
      <c r="K18" s="177">
        <v>29090.54</v>
      </c>
      <c r="L18" s="177">
        <v>30110.47</v>
      </c>
    </row>
    <row r="19" spans="1:12" s="173" customFormat="1" ht="13.8" x14ac:dyDescent="0.3">
      <c r="A19" s="169" t="s">
        <v>6</v>
      </c>
      <c r="B19" s="146" t="s">
        <v>156</v>
      </c>
      <c r="C19" s="146"/>
      <c r="D19" s="146"/>
      <c r="E19" s="146"/>
      <c r="F19" s="183"/>
      <c r="G19" s="64"/>
      <c r="H19" s="177">
        <f t="shared" ref="H19:J19" si="1">H20+H24</f>
        <v>3804225.48</v>
      </c>
      <c r="I19" s="177">
        <f t="shared" si="1"/>
        <v>2036577.0400000003</v>
      </c>
      <c r="J19" s="177">
        <f t="shared" si="1"/>
        <v>2741950.2100000004</v>
      </c>
      <c r="K19" s="177">
        <f>K20+K24</f>
        <v>3644807.8299999996</v>
      </c>
      <c r="L19" s="177">
        <f>L20+L24</f>
        <v>1649168.63</v>
      </c>
    </row>
    <row r="20" spans="1:12" s="176" customFormat="1" ht="13.8" x14ac:dyDescent="0.3">
      <c r="A20" s="227"/>
      <c r="B20" s="229" t="s">
        <v>136</v>
      </c>
      <c r="C20" s="175" t="s">
        <v>157</v>
      </c>
      <c r="F20" s="180"/>
      <c r="G20" s="64"/>
      <c r="H20" s="230">
        <f t="shared" ref="H20:J20" si="2">SUM(H21:H23)</f>
        <v>3785440.71</v>
      </c>
      <c r="I20" s="230">
        <f t="shared" si="2"/>
        <v>2028883.1900000002</v>
      </c>
      <c r="J20" s="230">
        <f t="shared" si="2"/>
        <v>2740479.49</v>
      </c>
      <c r="K20" s="230">
        <f t="shared" ref="K20:L20" si="3">SUM(K21:K23)</f>
        <v>3643360.6999999997</v>
      </c>
      <c r="L20" s="230">
        <f t="shared" si="3"/>
        <v>1650781.5399999998</v>
      </c>
    </row>
    <row r="21" spans="1:12" s="237" customFormat="1" ht="12" x14ac:dyDescent="0.25">
      <c r="A21" s="231"/>
      <c r="B21" s="232"/>
      <c r="C21" s="233" t="s">
        <v>158</v>
      </c>
      <c r="D21" s="83" t="s">
        <v>159</v>
      </c>
      <c r="E21" s="83"/>
      <c r="F21" s="234"/>
      <c r="G21" s="235">
        <v>7035</v>
      </c>
      <c r="H21" s="236">
        <v>560.70000000000005</v>
      </c>
      <c r="I21" s="236">
        <v>169.11</v>
      </c>
      <c r="J21" s="236">
        <v>13.12</v>
      </c>
      <c r="K21" s="236">
        <v>0.86</v>
      </c>
      <c r="L21" s="236">
        <v>1.64</v>
      </c>
    </row>
    <row r="22" spans="1:12" s="237" customFormat="1" ht="12" x14ac:dyDescent="0.25">
      <c r="A22" s="231"/>
      <c r="B22" s="232"/>
      <c r="C22" s="233" t="s">
        <v>160</v>
      </c>
      <c r="D22" s="83" t="s">
        <v>161</v>
      </c>
      <c r="E22" s="83"/>
      <c r="F22" s="238"/>
      <c r="G22" s="235"/>
      <c r="H22" s="236"/>
      <c r="I22" s="236"/>
      <c r="J22" s="236"/>
      <c r="K22" s="236"/>
      <c r="L22" s="236"/>
    </row>
    <row r="23" spans="1:12" s="237" customFormat="1" ht="12" x14ac:dyDescent="0.25">
      <c r="A23" s="231"/>
      <c r="B23" s="232"/>
      <c r="C23" s="239"/>
      <c r="D23" s="83" t="s">
        <v>162</v>
      </c>
      <c r="E23" s="83"/>
      <c r="F23" s="238" t="s">
        <v>129</v>
      </c>
      <c r="G23" s="235">
        <v>7036</v>
      </c>
      <c r="H23" s="236">
        <v>3784880.01</v>
      </c>
      <c r="I23" s="236">
        <v>2028714.08</v>
      </c>
      <c r="J23" s="236">
        <v>2740466.37</v>
      </c>
      <c r="K23" s="236">
        <v>3643359.84</v>
      </c>
      <c r="L23" s="236">
        <v>1650779.9</v>
      </c>
    </row>
    <row r="24" spans="1:12" s="176" customFormat="1" ht="13.8" x14ac:dyDescent="0.3">
      <c r="A24" s="227"/>
      <c r="B24" s="240" t="s">
        <v>163</v>
      </c>
      <c r="C24" s="175" t="s">
        <v>164</v>
      </c>
      <c r="F24" s="215" t="s">
        <v>129</v>
      </c>
      <c r="G24" s="64">
        <v>7037</v>
      </c>
      <c r="H24" s="177">
        <v>18784.77</v>
      </c>
      <c r="I24" s="177">
        <v>7693.85</v>
      </c>
      <c r="J24" s="177">
        <v>1470.72</v>
      </c>
      <c r="K24" s="177">
        <v>1447.13</v>
      </c>
      <c r="L24" s="177">
        <v>-1612.91</v>
      </c>
    </row>
    <row r="25" spans="1:12" s="173" customFormat="1" ht="13.8" x14ac:dyDescent="0.3">
      <c r="A25" s="70" t="s">
        <v>7</v>
      </c>
      <c r="B25" s="62" t="s">
        <v>130</v>
      </c>
      <c r="C25" s="62"/>
      <c r="D25" s="62"/>
      <c r="E25" s="62"/>
      <c r="F25" s="183"/>
      <c r="G25" s="64">
        <v>7038</v>
      </c>
      <c r="H25" s="177">
        <v>2610100.4700000002</v>
      </c>
      <c r="I25" s="177">
        <v>2416625.4900000002</v>
      </c>
      <c r="J25" s="177">
        <v>1985853.47</v>
      </c>
      <c r="K25" s="177">
        <v>1817182.31</v>
      </c>
      <c r="L25" s="177">
        <v>2096166.06</v>
      </c>
    </row>
    <row r="26" spans="1:12" s="173" customFormat="1" ht="13.8" x14ac:dyDescent="0.3">
      <c r="A26" s="70" t="s">
        <v>9</v>
      </c>
      <c r="B26" s="62" t="s">
        <v>165</v>
      </c>
      <c r="C26" s="62"/>
      <c r="D26" s="62"/>
      <c r="E26" s="62"/>
      <c r="F26" s="183"/>
      <c r="G26" s="64">
        <v>7039</v>
      </c>
      <c r="H26" s="177">
        <v>346310.81</v>
      </c>
      <c r="I26" s="177">
        <v>1425</v>
      </c>
      <c r="J26" s="177">
        <v>2315</v>
      </c>
      <c r="K26" s="177">
        <v>4112.5</v>
      </c>
      <c r="L26" s="177">
        <v>6971</v>
      </c>
    </row>
    <row r="27" spans="1:12" s="173" customFormat="1" ht="8.25" customHeight="1" x14ac:dyDescent="0.3">
      <c r="A27" s="70"/>
      <c r="B27" s="62"/>
      <c r="C27" s="62"/>
      <c r="D27" s="62"/>
      <c r="E27" s="62"/>
      <c r="F27" s="113"/>
      <c r="G27" s="64"/>
      <c r="H27" s="241"/>
      <c r="I27" s="241"/>
      <c r="J27" s="241"/>
      <c r="K27" s="241"/>
      <c r="L27" s="241"/>
    </row>
    <row r="28" spans="1:12" s="173" customFormat="1" ht="13.8" x14ac:dyDescent="0.3">
      <c r="A28" s="242" t="s">
        <v>117</v>
      </c>
      <c r="B28" s="223" t="s">
        <v>166</v>
      </c>
      <c r="C28" s="223"/>
      <c r="D28" s="223"/>
      <c r="E28" s="105"/>
      <c r="F28" s="105"/>
      <c r="G28" s="118">
        <v>682</v>
      </c>
      <c r="H28" s="243">
        <f t="shared" ref="H28:I28" si="4">H8+H19+H25+H26</f>
        <v>16609623.200000001</v>
      </c>
      <c r="I28" s="243">
        <f t="shared" si="4"/>
        <v>13399942.180000002</v>
      </c>
      <c r="J28" s="243">
        <f>J8+J19+J25+J26</f>
        <v>14034572.110000001</v>
      </c>
      <c r="K28" s="243">
        <f>K8+K19+K25+K26</f>
        <v>14799314.17</v>
      </c>
      <c r="L28" s="243">
        <f>L8+L19+L25+L26</f>
        <v>10544339.58</v>
      </c>
    </row>
    <row r="29" spans="1:12" s="173" customFormat="1" ht="8.25" customHeight="1" thickBot="1" x14ac:dyDescent="0.35">
      <c r="A29" s="244"/>
      <c r="B29" s="245"/>
      <c r="C29" s="109"/>
      <c r="D29" s="109"/>
      <c r="E29" s="109"/>
      <c r="F29" s="109"/>
      <c r="G29" s="108"/>
      <c r="H29" s="246"/>
      <c r="I29" s="246"/>
      <c r="J29" s="246"/>
      <c r="K29" s="246"/>
      <c r="L29" s="246"/>
    </row>
    <row r="30" spans="1:12" s="173" customFormat="1" ht="14.4" thickTop="1" x14ac:dyDescent="0.3">
      <c r="A30" s="38"/>
      <c r="B30" s="38"/>
      <c r="C30" s="38"/>
      <c r="D30" s="38"/>
      <c r="E30" s="38"/>
      <c r="F30" s="38"/>
      <c r="G30" s="62"/>
      <c r="H30" s="62"/>
      <c r="I30" s="62"/>
      <c r="J30" s="62"/>
      <c r="K30" s="62"/>
      <c r="L30" s="62"/>
    </row>
    <row r="31" spans="1:12" s="38" customFormat="1" ht="13.8" x14ac:dyDescent="0.3">
      <c r="E31" s="41"/>
      <c r="F31" s="41"/>
      <c r="G31" s="41"/>
      <c r="H31" s="247"/>
      <c r="I31" s="247"/>
      <c r="J31" s="247"/>
      <c r="K31" s="247"/>
      <c r="L31" s="247"/>
    </row>
  </sheetData>
  <mergeCells count="1">
    <mergeCell ref="A4:I4"/>
  </mergeCells>
  <pageMargins left="0.39370078740157483" right="0.19685039370078741" top="0.78740157480314965" bottom="0.47244094488188981" header="0.51181102362204722" footer="0.11811023622047245"/>
  <pageSetup paperSize="8" scale="66" orientation="landscape" r:id="rId1"/>
  <headerFooter alignWithMargins="0"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  <pageSetUpPr fitToPage="1"/>
  </sheetPr>
  <dimension ref="A1:M90"/>
  <sheetViews>
    <sheetView showGridLines="0" view="pageBreakPreview" topLeftCell="A28" zoomScaleNormal="100" zoomScaleSheetLayoutView="100" workbookViewId="0">
      <selection activeCell="K17" sqref="K17"/>
    </sheetView>
  </sheetViews>
  <sheetFormatPr defaultColWidth="12" defaultRowHeight="10.199999999999999" x14ac:dyDescent="0.2"/>
  <cols>
    <col min="1" max="1" width="6.109375" style="151" customWidth="1"/>
    <col min="2" max="2" width="5.109375" style="151" customWidth="1"/>
    <col min="3" max="3" width="50.109375" style="151" customWidth="1"/>
    <col min="4" max="4" width="4.109375" style="151" customWidth="1"/>
    <col min="5" max="5" width="9.44140625" style="151" customWidth="1"/>
    <col min="6" max="10" width="16.6640625" style="152" customWidth="1"/>
    <col min="11" max="16384" width="12" style="151"/>
  </cols>
  <sheetData>
    <row r="1" spans="1:13" ht="18" x14ac:dyDescent="0.35">
      <c r="A1" s="37" t="s">
        <v>287</v>
      </c>
    </row>
    <row r="3" spans="1:13" s="250" customFormat="1" ht="12.75" customHeight="1" x14ac:dyDescent="0.3">
      <c r="A3" s="379" t="s">
        <v>167</v>
      </c>
      <c r="B3" s="379"/>
      <c r="C3" s="379"/>
      <c r="D3" s="379"/>
      <c r="E3" s="379"/>
      <c r="F3" s="249"/>
      <c r="G3" s="249"/>
      <c r="H3" s="249"/>
      <c r="I3" s="249"/>
      <c r="J3" s="249"/>
    </row>
    <row r="4" spans="1:13" s="250" customFormat="1" ht="15.6" x14ac:dyDescent="0.3">
      <c r="A4" s="251"/>
      <c r="B4" s="248"/>
      <c r="C4" s="248"/>
      <c r="D4" s="248"/>
      <c r="E4" s="248"/>
      <c r="F4" s="249"/>
      <c r="G4" s="249"/>
      <c r="H4" s="249"/>
      <c r="I4" s="249"/>
      <c r="J4" s="249"/>
    </row>
    <row r="5" spans="1:13" s="173" customFormat="1" ht="13.8" x14ac:dyDescent="0.3">
      <c r="A5" s="41"/>
      <c r="B5" s="41"/>
      <c r="C5" s="41"/>
      <c r="D5" s="41"/>
      <c r="E5" s="41"/>
      <c r="F5" s="42"/>
      <c r="G5" s="42"/>
      <c r="H5" s="42"/>
      <c r="I5" s="42"/>
      <c r="J5" s="42"/>
    </row>
    <row r="6" spans="1:13" ht="13.8" x14ac:dyDescent="0.3">
      <c r="A6" s="44" t="s">
        <v>168</v>
      </c>
      <c r="B6" s="46"/>
      <c r="C6" s="46"/>
      <c r="D6" s="46"/>
      <c r="E6" s="166" t="s">
        <v>2</v>
      </c>
      <c r="F6" s="49">
        <v>2013</v>
      </c>
      <c r="G6" s="49">
        <v>2014</v>
      </c>
      <c r="H6" s="49">
        <v>2015</v>
      </c>
      <c r="I6" s="49">
        <v>2016</v>
      </c>
      <c r="J6" s="370">
        <v>2017</v>
      </c>
    </row>
    <row r="7" spans="1:13" ht="6" customHeight="1" x14ac:dyDescent="0.3">
      <c r="A7" s="50"/>
      <c r="B7" s="51"/>
      <c r="C7" s="51"/>
      <c r="D7" s="51"/>
      <c r="E7" s="102"/>
      <c r="F7" s="55"/>
      <c r="G7" s="55"/>
      <c r="H7" s="55"/>
      <c r="I7" s="55"/>
      <c r="J7" s="55"/>
    </row>
    <row r="8" spans="1:13" s="173" customFormat="1" ht="17.100000000000001" customHeight="1" x14ac:dyDescent="0.3">
      <c r="A8" s="169" t="s">
        <v>5</v>
      </c>
      <c r="B8" s="146" t="s">
        <v>169</v>
      </c>
      <c r="C8" s="146"/>
      <c r="D8" s="215" t="s">
        <v>170</v>
      </c>
      <c r="E8" s="64">
        <v>7121</v>
      </c>
      <c r="F8" s="253">
        <v>25146078046.970001</v>
      </c>
      <c r="G8" s="253">
        <v>25752315812.889999</v>
      </c>
      <c r="H8" s="253">
        <v>23125493259.02</v>
      </c>
      <c r="I8" s="253">
        <v>23104577000</v>
      </c>
      <c r="J8" s="253">
        <v>23943611999.970001</v>
      </c>
    </row>
    <row r="9" spans="1:13" s="173" customFormat="1" ht="17.100000000000001" customHeight="1" x14ac:dyDescent="0.3">
      <c r="A9" s="70" t="s">
        <v>6</v>
      </c>
      <c r="B9" s="62" t="s">
        <v>171</v>
      </c>
      <c r="C9" s="62"/>
      <c r="D9" s="215"/>
      <c r="E9" s="64"/>
      <c r="F9" s="254"/>
      <c r="G9" s="254"/>
      <c r="H9" s="254"/>
      <c r="I9" s="254"/>
      <c r="J9" s="254"/>
    </row>
    <row r="10" spans="1:13" s="173" customFormat="1" ht="13.8" x14ac:dyDescent="0.3">
      <c r="A10" s="70"/>
      <c r="B10" s="62" t="s">
        <v>172</v>
      </c>
      <c r="C10" s="62"/>
      <c r="D10" s="215" t="s">
        <v>170</v>
      </c>
      <c r="E10" s="64">
        <v>7122</v>
      </c>
      <c r="F10" s="254">
        <v>0</v>
      </c>
      <c r="G10" s="254">
        <v>0</v>
      </c>
      <c r="H10" s="254">
        <v>0</v>
      </c>
      <c r="I10" s="254">
        <v>0</v>
      </c>
      <c r="J10" s="254">
        <v>0</v>
      </c>
    </row>
    <row r="11" spans="1:13" s="173" customFormat="1" ht="17.100000000000001" customHeight="1" x14ac:dyDescent="0.3">
      <c r="A11" s="70" t="s">
        <v>7</v>
      </c>
      <c r="B11" s="62" t="s">
        <v>173</v>
      </c>
      <c r="C11" s="62"/>
      <c r="D11" s="215" t="s">
        <v>170</v>
      </c>
      <c r="E11" s="64">
        <v>7123</v>
      </c>
      <c r="F11" s="178">
        <v>593071390.35000002</v>
      </c>
      <c r="G11" s="178">
        <v>757857627.74000001</v>
      </c>
      <c r="H11" s="178">
        <v>672930853.87</v>
      </c>
      <c r="I11" s="178">
        <v>665649356.07000005</v>
      </c>
      <c r="J11" s="178">
        <v>720491622.23000002</v>
      </c>
      <c r="K11" s="326"/>
    </row>
    <row r="12" spans="1:13" s="173" customFormat="1" ht="17.100000000000001" customHeight="1" x14ac:dyDescent="0.3">
      <c r="A12" s="70" t="s">
        <v>9</v>
      </c>
      <c r="B12" s="62" t="s">
        <v>372</v>
      </c>
      <c r="C12" s="62"/>
      <c r="D12" s="215" t="s">
        <v>170</v>
      </c>
      <c r="E12" s="64">
        <v>7124</v>
      </c>
      <c r="F12" s="178">
        <v>1835614067.21</v>
      </c>
      <c r="G12" s="178">
        <v>1888540406.8099999</v>
      </c>
      <c r="H12" s="178">
        <f>SUM(H13:H14)</f>
        <v>4915093852.8699999</v>
      </c>
      <c r="I12" s="178">
        <f>SUM(I13:I14)</f>
        <v>5640043629.0400009</v>
      </c>
      <c r="J12" s="178">
        <f>SUM(J13:J14)</f>
        <v>5778809159.1499996</v>
      </c>
    </row>
    <row r="13" spans="1:13" s="173" customFormat="1" ht="17.100000000000001" customHeight="1" x14ac:dyDescent="0.3">
      <c r="A13" s="70"/>
      <c r="B13" s="62" t="s">
        <v>375</v>
      </c>
      <c r="C13" s="62"/>
      <c r="D13" s="215" t="s">
        <v>170</v>
      </c>
      <c r="E13" s="64" t="s">
        <v>363</v>
      </c>
      <c r="F13" s="357"/>
      <c r="G13" s="357"/>
      <c r="H13" s="178">
        <v>1948203666.6199999</v>
      </c>
      <c r="I13" s="178">
        <v>1956285110.47</v>
      </c>
      <c r="J13" s="178">
        <v>1990190573.6199999</v>
      </c>
    </row>
    <row r="14" spans="1:13" s="173" customFormat="1" ht="17.100000000000001" customHeight="1" x14ac:dyDescent="0.3">
      <c r="A14" s="70"/>
      <c r="B14" s="62" t="s">
        <v>364</v>
      </c>
      <c r="C14" s="62"/>
      <c r="D14" s="215"/>
      <c r="E14" s="64"/>
      <c r="F14" s="357"/>
      <c r="G14" s="357"/>
      <c r="H14" s="178">
        <f>SUM(H15:H21)</f>
        <v>2966890186.25</v>
      </c>
      <c r="I14" s="178">
        <f>SUM(I15:I21)</f>
        <v>3683758518.5700006</v>
      </c>
      <c r="J14" s="178">
        <f>SUM(J15:J21)</f>
        <v>3788618585.5300002</v>
      </c>
      <c r="K14" s="326"/>
      <c r="L14" s="374"/>
      <c r="M14" s="375"/>
    </row>
    <row r="15" spans="1:13" s="173" customFormat="1" ht="17.100000000000001" customHeight="1" x14ac:dyDescent="0.3">
      <c r="A15" s="70"/>
      <c r="B15" s="62" t="s">
        <v>365</v>
      </c>
      <c r="C15" s="62"/>
      <c r="D15" s="367" t="s">
        <v>170</v>
      </c>
      <c r="E15" s="64">
        <v>712441</v>
      </c>
      <c r="F15" s="357"/>
      <c r="G15" s="357"/>
      <c r="H15" s="178">
        <v>407483040.74000001</v>
      </c>
      <c r="I15" s="178">
        <v>874990952.80999994</v>
      </c>
      <c r="J15" s="178">
        <v>907608210.46000004</v>
      </c>
      <c r="K15" s="326"/>
      <c r="L15" s="374"/>
      <c r="M15" s="375"/>
    </row>
    <row r="16" spans="1:13" s="173" customFormat="1" ht="17.100000000000001" customHeight="1" x14ac:dyDescent="0.3">
      <c r="A16" s="70"/>
      <c r="B16" s="62" t="s">
        <v>366</v>
      </c>
      <c r="C16" s="62"/>
      <c r="D16" s="367" t="s">
        <v>170</v>
      </c>
      <c r="E16" s="64">
        <v>712442</v>
      </c>
      <c r="F16" s="357"/>
      <c r="G16" s="357"/>
      <c r="H16" s="178">
        <v>1810504940.1400001</v>
      </c>
      <c r="I16" s="178">
        <v>2279083911.0700002</v>
      </c>
      <c r="J16" s="178">
        <v>2342968762.3800001</v>
      </c>
      <c r="K16" s="326"/>
      <c r="L16" s="374"/>
      <c r="M16" s="375"/>
    </row>
    <row r="17" spans="1:13" s="173" customFormat="1" ht="17.100000000000001" customHeight="1" x14ac:dyDescent="0.3">
      <c r="A17" s="70"/>
      <c r="B17" s="62" t="s">
        <v>367</v>
      </c>
      <c r="C17" s="62"/>
      <c r="D17" s="367" t="s">
        <v>170</v>
      </c>
      <c r="E17" s="64">
        <v>712443</v>
      </c>
      <c r="F17" s="357"/>
      <c r="G17" s="357"/>
      <c r="H17" s="178">
        <v>12993077.1</v>
      </c>
      <c r="I17" s="178">
        <v>19479006.329999998</v>
      </c>
      <c r="J17" s="178">
        <v>19604500.870000001</v>
      </c>
      <c r="K17" s="326"/>
      <c r="L17" s="374"/>
      <c r="M17" s="375"/>
    </row>
    <row r="18" spans="1:13" s="173" customFormat="1" ht="17.100000000000001" customHeight="1" x14ac:dyDescent="0.3">
      <c r="A18" s="70"/>
      <c r="B18" s="62" t="s">
        <v>368</v>
      </c>
      <c r="C18" s="62"/>
      <c r="D18" s="367" t="s">
        <v>170</v>
      </c>
      <c r="E18" s="64">
        <v>712444</v>
      </c>
      <c r="F18" s="357"/>
      <c r="G18" s="357"/>
      <c r="H18" s="178">
        <v>243803572.61000001</v>
      </c>
      <c r="I18" s="178">
        <v>299257699.30000001</v>
      </c>
      <c r="J18" s="178">
        <v>303196290.98000002</v>
      </c>
      <c r="K18" s="326"/>
      <c r="L18" s="374"/>
      <c r="M18" s="375"/>
    </row>
    <row r="19" spans="1:13" s="173" customFormat="1" ht="17.100000000000001" customHeight="1" x14ac:dyDescent="0.3">
      <c r="A19" s="70"/>
      <c r="B19" s="62" t="s">
        <v>369</v>
      </c>
      <c r="C19" s="62"/>
      <c r="D19" s="367" t="s">
        <v>170</v>
      </c>
      <c r="E19" s="64">
        <v>712445</v>
      </c>
      <c r="F19" s="357"/>
      <c r="G19" s="357"/>
      <c r="H19" s="178">
        <v>157766238.16</v>
      </c>
      <c r="I19" s="178">
        <v>198475115.05000001</v>
      </c>
      <c r="J19" s="178">
        <v>202851985.16999999</v>
      </c>
      <c r="K19" s="326"/>
      <c r="L19" s="374"/>
      <c r="M19" s="375"/>
    </row>
    <row r="20" spans="1:13" s="173" customFormat="1" ht="17.100000000000001" customHeight="1" x14ac:dyDescent="0.3">
      <c r="A20" s="70"/>
      <c r="B20" s="62" t="s">
        <v>370</v>
      </c>
      <c r="C20" s="62"/>
      <c r="D20" s="367" t="s">
        <v>170</v>
      </c>
      <c r="E20" s="64">
        <v>712446</v>
      </c>
      <c r="F20" s="357"/>
      <c r="G20" s="357"/>
      <c r="H20" s="178">
        <v>0</v>
      </c>
      <c r="I20" s="178">
        <v>0</v>
      </c>
      <c r="J20" s="178">
        <v>0</v>
      </c>
      <c r="K20" s="326"/>
      <c r="L20" s="374"/>
      <c r="M20" s="375"/>
    </row>
    <row r="21" spans="1:13" s="173" customFormat="1" ht="17.100000000000001" customHeight="1" x14ac:dyDescent="0.3">
      <c r="A21" s="70"/>
      <c r="B21" s="62" t="s">
        <v>371</v>
      </c>
      <c r="C21" s="62"/>
      <c r="D21" s="367" t="s">
        <v>170</v>
      </c>
      <c r="E21" s="64">
        <v>712447</v>
      </c>
      <c r="F21" s="357"/>
      <c r="G21" s="357"/>
      <c r="H21" s="178">
        <v>334339317.5</v>
      </c>
      <c r="I21" s="178">
        <v>12471834.01</v>
      </c>
      <c r="J21" s="178">
        <v>12388835.67</v>
      </c>
      <c r="K21" s="326"/>
      <c r="L21" s="374"/>
      <c r="M21" s="375"/>
    </row>
    <row r="22" spans="1:13" s="173" customFormat="1" ht="17.100000000000001" customHeight="1" x14ac:dyDescent="0.3">
      <c r="A22" s="70" t="s">
        <v>117</v>
      </c>
      <c r="B22" s="62" t="s">
        <v>174</v>
      </c>
      <c r="C22" s="62"/>
      <c r="D22" s="215" t="s">
        <v>170</v>
      </c>
      <c r="E22" s="64">
        <v>7125</v>
      </c>
      <c r="F22" s="178">
        <v>9080068</v>
      </c>
      <c r="G22" s="178">
        <v>4574382.49</v>
      </c>
      <c r="H22" s="178">
        <v>7573664.2800000003</v>
      </c>
      <c r="I22" s="178">
        <v>4598176.51</v>
      </c>
      <c r="J22" s="178">
        <v>4656350.09</v>
      </c>
      <c r="K22" s="326"/>
      <c r="L22" s="326"/>
    </row>
    <row r="23" spans="1:13" s="173" customFormat="1" ht="13.8" x14ac:dyDescent="0.3">
      <c r="A23" s="70"/>
      <c r="B23" s="62" t="s">
        <v>175</v>
      </c>
      <c r="C23" s="62"/>
      <c r="D23" s="215"/>
      <c r="E23" s="64"/>
      <c r="F23" s="255"/>
      <c r="G23" s="255"/>
      <c r="H23" s="255"/>
      <c r="I23" s="255"/>
      <c r="J23" s="255"/>
    </row>
    <row r="24" spans="1:13" s="173" customFormat="1" ht="6.75" customHeight="1" x14ac:dyDescent="0.3">
      <c r="A24" s="70"/>
      <c r="B24" s="62"/>
      <c r="C24" s="62"/>
      <c r="D24" s="113"/>
      <c r="E24" s="64"/>
      <c r="F24" s="189"/>
      <c r="G24" s="189"/>
      <c r="H24" s="189"/>
      <c r="I24" s="189"/>
      <c r="J24" s="189"/>
    </row>
    <row r="25" spans="1:13" s="173" customFormat="1" ht="13.8" x14ac:dyDescent="0.3">
      <c r="A25" s="256"/>
      <c r="B25" s="223" t="s">
        <v>176</v>
      </c>
      <c r="C25" s="105"/>
      <c r="D25" s="105"/>
      <c r="E25" s="118">
        <v>712</v>
      </c>
      <c r="F25" s="257">
        <f>SUM(F8:F22)</f>
        <v>27583843572.529999</v>
      </c>
      <c r="G25" s="257">
        <f>SUM(G8:G22)</f>
        <v>28403288229.930004</v>
      </c>
      <c r="H25" s="257">
        <f>H8+H10+H11+H12+H22</f>
        <v>28721091630.039997</v>
      </c>
      <c r="I25" s="257">
        <f>I8+I10+I11+I12+I22</f>
        <v>29414868161.619999</v>
      </c>
      <c r="J25" s="257">
        <f>J8+J10+J11+J12+J22</f>
        <v>30447569131.439999</v>
      </c>
    </row>
    <row r="26" spans="1:13" s="173" customFormat="1" ht="6" customHeight="1" thickBot="1" x14ac:dyDescent="0.35">
      <c r="A26" s="244"/>
      <c r="B26" s="109"/>
      <c r="C26" s="109"/>
      <c r="D26" s="109"/>
      <c r="E26" s="108"/>
      <c r="F26" s="259"/>
      <c r="G26" s="259"/>
      <c r="H26" s="259"/>
      <c r="I26" s="259"/>
      <c r="J26" s="259"/>
    </row>
    <row r="27" spans="1:13" s="173" customFormat="1" ht="20.100000000000001" customHeight="1" thickTop="1" x14ac:dyDescent="0.3">
      <c r="A27" s="72"/>
      <c r="B27" s="137"/>
      <c r="C27" s="137"/>
      <c r="D27" s="137"/>
      <c r="E27" s="137"/>
      <c r="F27" s="261"/>
      <c r="G27" s="261"/>
      <c r="H27" s="261"/>
      <c r="I27" s="261"/>
      <c r="J27" s="261"/>
    </row>
    <row r="28" spans="1:13" ht="12.75" customHeight="1" x14ac:dyDescent="0.3">
      <c r="A28" s="44" t="s">
        <v>177</v>
      </c>
      <c r="B28" s="46"/>
      <c r="C28" s="46"/>
      <c r="D28" s="46"/>
      <c r="E28" s="262"/>
      <c r="F28" s="263"/>
      <c r="G28" s="263"/>
      <c r="H28" s="263"/>
      <c r="I28" s="263"/>
      <c r="J28" s="263"/>
    </row>
    <row r="29" spans="1:13" ht="6" customHeight="1" x14ac:dyDescent="0.3">
      <c r="A29" s="50"/>
      <c r="B29" s="51"/>
      <c r="C29" s="51"/>
      <c r="D29" s="51"/>
      <c r="E29" s="264"/>
      <c r="F29" s="265"/>
      <c r="G29" s="265"/>
      <c r="H29" s="265"/>
      <c r="I29" s="265"/>
      <c r="J29" s="265"/>
    </row>
    <row r="30" spans="1:13" s="173" customFormat="1" ht="17.100000000000001" customHeight="1" x14ac:dyDescent="0.3">
      <c r="A30" s="70" t="s">
        <v>119</v>
      </c>
      <c r="B30" s="62" t="s">
        <v>178</v>
      </c>
      <c r="C30" s="62"/>
      <c r="D30" s="62"/>
      <c r="E30" s="64"/>
      <c r="F30" s="267">
        <f t="shared" ref="F30:G30" si="0">SUM(F31:F32)</f>
        <v>-20105698707.530003</v>
      </c>
      <c r="G30" s="267">
        <f t="shared" si="0"/>
        <v>-20494133098.760002</v>
      </c>
      <c r="H30" s="301">
        <f>SUM(H31:H33)</f>
        <v>-21186410291.43</v>
      </c>
      <c r="I30" s="301">
        <f>SUM(I31:I33)</f>
        <v>-22074045429.169998</v>
      </c>
      <c r="J30" s="301">
        <f>SUM(J31:J33)</f>
        <v>-22785563317.259998</v>
      </c>
    </row>
    <row r="31" spans="1:13" s="173" customFormat="1" ht="13.8" x14ac:dyDescent="0.3">
      <c r="A31" s="70"/>
      <c r="B31" s="67" t="s">
        <v>179</v>
      </c>
      <c r="C31" s="62"/>
      <c r="D31" s="215" t="s">
        <v>180</v>
      </c>
      <c r="E31" s="64">
        <v>6020</v>
      </c>
      <c r="F31" s="178">
        <v>-20100231296.240002</v>
      </c>
      <c r="G31" s="178">
        <v>-20494131911.650002</v>
      </c>
      <c r="H31" s="178">
        <v>-18257409978.32</v>
      </c>
      <c r="I31" s="178">
        <v>-18527934461.709999</v>
      </c>
      <c r="J31" s="178">
        <v>-19129117311.759998</v>
      </c>
    </row>
    <row r="32" spans="1:13" s="173" customFormat="1" ht="13.8" x14ac:dyDescent="0.3">
      <c r="A32" s="70"/>
      <c r="B32" s="67" t="s">
        <v>181</v>
      </c>
      <c r="C32" s="62"/>
      <c r="D32" s="215" t="s">
        <v>180</v>
      </c>
      <c r="E32" s="64">
        <v>6029</v>
      </c>
      <c r="F32" s="178">
        <v>-5467411.29</v>
      </c>
      <c r="G32" s="178">
        <v>-1187.1099999999999</v>
      </c>
      <c r="H32" s="178">
        <v>-29174.19</v>
      </c>
      <c r="I32" s="178">
        <v>-28318.6</v>
      </c>
      <c r="J32" s="178">
        <v>-27747.69</v>
      </c>
    </row>
    <row r="33" spans="1:12" s="173" customFormat="1" ht="13.8" x14ac:dyDescent="0.3">
      <c r="A33" s="70"/>
      <c r="B33" s="129" t="s">
        <v>362</v>
      </c>
      <c r="C33" s="364"/>
      <c r="D33" s="365"/>
      <c r="E33" s="366"/>
      <c r="F33" s="357"/>
      <c r="G33" s="357"/>
      <c r="H33" s="366">
        <f>SUM(H34:H40)</f>
        <v>-2928971138.9200001</v>
      </c>
      <c r="I33" s="366">
        <f>SUM(I34:I40)</f>
        <v>-3546082648.8600001</v>
      </c>
      <c r="J33" s="366">
        <f>SUM(J34:J40)</f>
        <v>-3656418257.8099999</v>
      </c>
      <c r="K33" s="326"/>
      <c r="L33" s="326"/>
    </row>
    <row r="34" spans="1:12" s="173" customFormat="1" ht="13.8" x14ac:dyDescent="0.3">
      <c r="A34" s="70"/>
      <c r="B34" s="62" t="s">
        <v>365</v>
      </c>
      <c r="C34" s="62"/>
      <c r="D34" s="367" t="s">
        <v>180</v>
      </c>
      <c r="E34" s="64">
        <v>60281</v>
      </c>
      <c r="F34" s="357"/>
      <c r="G34" s="357"/>
      <c r="H34" s="366">
        <v>-878936968.38999999</v>
      </c>
      <c r="I34" s="366">
        <v>-1016889685.0700001</v>
      </c>
      <c r="J34" s="366">
        <v>-1055592635.97</v>
      </c>
      <c r="K34" s="326"/>
      <c r="L34" s="326"/>
    </row>
    <row r="35" spans="1:12" s="173" customFormat="1" ht="13.8" x14ac:dyDescent="0.3">
      <c r="A35" s="70"/>
      <c r="B35" s="62" t="s">
        <v>366</v>
      </c>
      <c r="C35" s="62"/>
      <c r="D35" s="367" t="s">
        <v>180</v>
      </c>
      <c r="E35" s="64">
        <v>60282</v>
      </c>
      <c r="F35" s="357"/>
      <c r="G35" s="357"/>
      <c r="H35" s="366">
        <v>-1778476648.1800001</v>
      </c>
      <c r="I35" s="366">
        <v>-2211505087.0700002</v>
      </c>
      <c r="J35" s="366">
        <v>-2281202136.0999999</v>
      </c>
      <c r="K35" s="326"/>
      <c r="L35" s="326"/>
    </row>
    <row r="36" spans="1:12" s="173" customFormat="1" ht="13.8" x14ac:dyDescent="0.3">
      <c r="A36" s="70"/>
      <c r="B36" s="62" t="s">
        <v>367</v>
      </c>
      <c r="C36" s="62"/>
      <c r="D36" s="367" t="s">
        <v>180</v>
      </c>
      <c r="E36" s="64">
        <v>60283</v>
      </c>
      <c r="F36" s="357"/>
      <c r="G36" s="357"/>
      <c r="H36" s="366">
        <v>-15390774.08</v>
      </c>
      <c r="I36" s="366">
        <v>-18439443.949999999</v>
      </c>
      <c r="J36" s="366">
        <v>-18413328.73</v>
      </c>
      <c r="K36" s="326"/>
      <c r="L36" s="326"/>
    </row>
    <row r="37" spans="1:12" s="173" customFormat="1" ht="13.8" x14ac:dyDescent="0.3">
      <c r="A37" s="70"/>
      <c r="B37" s="62" t="s">
        <v>368</v>
      </c>
      <c r="C37" s="62"/>
      <c r="D37" s="367" t="s">
        <v>180</v>
      </c>
      <c r="E37" s="64">
        <v>60284</v>
      </c>
      <c r="F37" s="357"/>
      <c r="G37" s="357"/>
      <c r="H37" s="366">
        <v>-245373162.46000001</v>
      </c>
      <c r="I37" s="366">
        <v>-279364381.57999998</v>
      </c>
      <c r="J37" s="366">
        <v>-284110610.73000002</v>
      </c>
      <c r="K37" s="326"/>
      <c r="L37" s="326"/>
    </row>
    <row r="38" spans="1:12" s="173" customFormat="1" ht="13.8" x14ac:dyDescent="0.3">
      <c r="A38" s="70"/>
      <c r="B38" s="62" t="s">
        <v>369</v>
      </c>
      <c r="C38" s="62"/>
      <c r="D38" s="367" t="s">
        <v>180</v>
      </c>
      <c r="E38" s="64">
        <v>60285</v>
      </c>
      <c r="F38" s="357"/>
      <c r="G38" s="357"/>
      <c r="H38" s="366">
        <v>-4240166.6100000003</v>
      </c>
      <c r="I38" s="366">
        <v>-7017327.8700000001</v>
      </c>
      <c r="J38" s="366">
        <v>-3735870.86</v>
      </c>
      <c r="K38" s="326"/>
      <c r="L38" s="326"/>
    </row>
    <row r="39" spans="1:12" s="173" customFormat="1" ht="13.8" x14ac:dyDescent="0.3">
      <c r="A39" s="70"/>
      <c r="B39" s="62" t="s">
        <v>370</v>
      </c>
      <c r="C39" s="62"/>
      <c r="D39" s="367" t="s">
        <v>180</v>
      </c>
      <c r="E39" s="64">
        <v>60286</v>
      </c>
      <c r="F39" s="357"/>
      <c r="G39" s="357"/>
      <c r="H39" s="366">
        <v>-9197.49</v>
      </c>
      <c r="I39" s="366">
        <v>-17769.46</v>
      </c>
      <c r="J39" s="366">
        <v>0</v>
      </c>
      <c r="K39" s="326"/>
      <c r="L39" s="326"/>
    </row>
    <row r="40" spans="1:12" s="173" customFormat="1" ht="13.8" x14ac:dyDescent="0.3">
      <c r="A40" s="70"/>
      <c r="B40" s="62" t="s">
        <v>371</v>
      </c>
      <c r="C40" s="62"/>
      <c r="D40" s="367" t="s">
        <v>180</v>
      </c>
      <c r="E40" s="64">
        <v>60287</v>
      </c>
      <c r="F40" s="357"/>
      <c r="G40" s="357"/>
      <c r="H40" s="366">
        <v>-6544221.71</v>
      </c>
      <c r="I40" s="366">
        <v>-12848953.859999999</v>
      </c>
      <c r="J40" s="366">
        <v>-13363675.42</v>
      </c>
      <c r="K40" s="326"/>
      <c r="L40" s="326"/>
    </row>
    <row r="41" spans="1:12" s="173" customFormat="1" ht="13.8" x14ac:dyDescent="0.3">
      <c r="A41" s="70"/>
      <c r="B41" s="268" t="s">
        <v>322</v>
      </c>
      <c r="C41" s="38"/>
      <c r="D41" s="1" t="s">
        <v>318</v>
      </c>
      <c r="E41" s="177"/>
      <c r="F41" s="178"/>
      <c r="G41" s="178"/>
      <c r="H41" s="178"/>
      <c r="I41" s="178"/>
      <c r="J41" s="178"/>
    </row>
    <row r="42" spans="1:12" s="173" customFormat="1" ht="16.95" customHeight="1" x14ac:dyDescent="0.3">
      <c r="A42" s="70" t="s">
        <v>121</v>
      </c>
      <c r="B42" s="61" t="s">
        <v>182</v>
      </c>
      <c r="C42" s="62"/>
      <c r="D42" s="269" t="s">
        <v>129</v>
      </c>
      <c r="E42" s="64">
        <v>6030</v>
      </c>
      <c r="F42" s="178">
        <v>46878.16</v>
      </c>
      <c r="G42" s="178">
        <v>32.74</v>
      </c>
      <c r="H42" s="178">
        <v>0</v>
      </c>
      <c r="I42" s="178">
        <v>0</v>
      </c>
      <c r="J42" s="178">
        <v>0</v>
      </c>
    </row>
    <row r="43" spans="1:12" s="173" customFormat="1" ht="17.100000000000001" customHeight="1" x14ac:dyDescent="0.3">
      <c r="A43" s="70" t="s">
        <v>123</v>
      </c>
      <c r="B43" s="62" t="s">
        <v>183</v>
      </c>
      <c r="C43" s="62"/>
      <c r="D43" s="269" t="s">
        <v>180</v>
      </c>
      <c r="E43" s="64">
        <v>6031</v>
      </c>
      <c r="F43" s="178">
        <v>-4842691361.3100004</v>
      </c>
      <c r="G43" s="178">
        <v>-5026572893.7799997</v>
      </c>
      <c r="H43" s="178">
        <f>SUM(H44:H45)</f>
        <v>-5197366929.3900003</v>
      </c>
      <c r="I43" s="178">
        <f>SUM(I44:I45)</f>
        <v>-4866106577.75</v>
      </c>
      <c r="J43" s="178">
        <f>SUM(J44:J45)</f>
        <v>-4942097587.7200003</v>
      </c>
    </row>
    <row r="44" spans="1:12" s="173" customFormat="1" ht="17.100000000000001" customHeight="1" x14ac:dyDescent="0.3">
      <c r="A44" s="70"/>
      <c r="B44" s="62" t="s">
        <v>374</v>
      </c>
      <c r="C44" s="62"/>
      <c r="D44" s="269" t="s">
        <v>180</v>
      </c>
      <c r="E44" s="64">
        <v>60310</v>
      </c>
      <c r="F44" s="357"/>
      <c r="G44" s="357"/>
      <c r="H44" s="178">
        <v>-5159447882.0600004</v>
      </c>
      <c r="I44" s="178">
        <v>-4728430708.04</v>
      </c>
      <c r="J44" s="178">
        <v>-4809897260</v>
      </c>
    </row>
    <row r="45" spans="1:12" s="173" customFormat="1" ht="17.100000000000001" customHeight="1" x14ac:dyDescent="0.3">
      <c r="A45" s="70"/>
      <c r="B45" s="67" t="s">
        <v>373</v>
      </c>
      <c r="C45" s="62"/>
      <c r="D45" s="269"/>
      <c r="E45" s="64"/>
      <c r="F45" s="357"/>
      <c r="G45" s="357"/>
      <c r="H45" s="178">
        <f>SUM(H46:H52)</f>
        <v>-37919047.329999998</v>
      </c>
      <c r="I45" s="178">
        <f>SUM(I46:I52)</f>
        <v>-137675869.71000001</v>
      </c>
      <c r="J45" s="178">
        <f>SUM(J46:J52)</f>
        <v>-132200327.72</v>
      </c>
    </row>
    <row r="46" spans="1:12" s="173" customFormat="1" ht="17.100000000000001" customHeight="1" x14ac:dyDescent="0.3">
      <c r="A46" s="70"/>
      <c r="B46" s="62" t="s">
        <v>365</v>
      </c>
      <c r="C46" s="62"/>
      <c r="D46" s="367" t="s">
        <v>180</v>
      </c>
      <c r="E46" s="64">
        <v>603181</v>
      </c>
      <c r="F46" s="357"/>
      <c r="G46" s="357"/>
      <c r="H46" s="178">
        <v>0</v>
      </c>
      <c r="I46" s="178">
        <v>-40353811.670000002</v>
      </c>
      <c r="J46" s="178">
        <v>-41326801.359999999</v>
      </c>
    </row>
    <row r="47" spans="1:12" s="173" customFormat="1" ht="17.100000000000001" customHeight="1" x14ac:dyDescent="0.3">
      <c r="A47" s="70"/>
      <c r="B47" s="62" t="s">
        <v>366</v>
      </c>
      <c r="C47" s="62"/>
      <c r="D47" s="367" t="s">
        <v>180</v>
      </c>
      <c r="E47" s="64">
        <v>603182</v>
      </c>
      <c r="F47" s="357"/>
      <c r="G47" s="357"/>
      <c r="H47" s="178">
        <v>-37919047.329999998</v>
      </c>
      <c r="I47" s="178">
        <v>-67570434.260000005</v>
      </c>
      <c r="J47" s="178">
        <v>-61821234.960000001</v>
      </c>
    </row>
    <row r="48" spans="1:12" s="173" customFormat="1" ht="17.100000000000001" customHeight="1" x14ac:dyDescent="0.3">
      <c r="A48" s="70"/>
      <c r="B48" s="62" t="s">
        <v>367</v>
      </c>
      <c r="C48" s="62"/>
      <c r="D48" s="367" t="s">
        <v>180</v>
      </c>
      <c r="E48" s="64">
        <v>603183</v>
      </c>
      <c r="F48" s="357"/>
      <c r="G48" s="357"/>
      <c r="H48" s="178">
        <v>0</v>
      </c>
      <c r="I48" s="178">
        <v>-1039427.78</v>
      </c>
      <c r="J48" s="178">
        <v>-1190936.28</v>
      </c>
    </row>
    <row r="49" spans="1:10" s="173" customFormat="1" ht="17.100000000000001" customHeight="1" x14ac:dyDescent="0.3">
      <c r="A49" s="70"/>
      <c r="B49" s="62" t="s">
        <v>368</v>
      </c>
      <c r="C49" s="62"/>
      <c r="D49" s="367" t="s">
        <v>180</v>
      </c>
      <c r="E49" s="64">
        <v>603184</v>
      </c>
      <c r="F49" s="357"/>
      <c r="G49" s="357"/>
      <c r="H49" s="178">
        <v>0</v>
      </c>
      <c r="I49" s="178">
        <v>-19890342.120000001</v>
      </c>
      <c r="J49" s="178">
        <v>-19041682.399999999</v>
      </c>
    </row>
    <row r="50" spans="1:10" s="173" customFormat="1" ht="17.100000000000001" customHeight="1" x14ac:dyDescent="0.3">
      <c r="A50" s="70"/>
      <c r="B50" s="62" t="s">
        <v>369</v>
      </c>
      <c r="C50" s="62"/>
      <c r="D50" s="367" t="s">
        <v>180</v>
      </c>
      <c r="E50" s="64">
        <v>603185</v>
      </c>
      <c r="F50" s="357"/>
      <c r="G50" s="357"/>
      <c r="H50" s="178">
        <v>0</v>
      </c>
      <c r="I50" s="178">
        <v>-112869.78</v>
      </c>
      <c r="J50" s="178">
        <v>-106845.64</v>
      </c>
    </row>
    <row r="51" spans="1:10" s="173" customFormat="1" ht="17.100000000000001" customHeight="1" x14ac:dyDescent="0.3">
      <c r="A51" s="70"/>
      <c r="B51" s="62" t="s">
        <v>370</v>
      </c>
      <c r="C51" s="62"/>
      <c r="D51" s="367" t="s">
        <v>180</v>
      </c>
      <c r="E51" s="64">
        <v>603186</v>
      </c>
      <c r="F51" s="357"/>
      <c r="G51" s="357"/>
      <c r="H51" s="178">
        <v>0</v>
      </c>
      <c r="I51" s="178">
        <v>0</v>
      </c>
      <c r="J51" s="178">
        <v>0</v>
      </c>
    </row>
    <row r="52" spans="1:10" s="173" customFormat="1" ht="17.100000000000001" customHeight="1" x14ac:dyDescent="0.3">
      <c r="A52" s="70"/>
      <c r="B52" s="62" t="s">
        <v>371</v>
      </c>
      <c r="C52" s="62"/>
      <c r="D52" s="367" t="s">
        <v>180</v>
      </c>
      <c r="E52" s="64">
        <v>603187</v>
      </c>
      <c r="F52" s="357"/>
      <c r="G52" s="357"/>
      <c r="H52" s="178">
        <v>0</v>
      </c>
      <c r="I52" s="178">
        <v>-8708984.0999999996</v>
      </c>
      <c r="J52" s="178">
        <v>-8712827.0800000001</v>
      </c>
    </row>
    <row r="53" spans="1:10" s="173" customFormat="1" ht="17.100000000000001" customHeight="1" x14ac:dyDescent="0.3">
      <c r="A53" s="70"/>
      <c r="B53" s="268" t="s">
        <v>322</v>
      </c>
      <c r="C53" s="62"/>
      <c r="D53" s="3" t="s">
        <v>318</v>
      </c>
      <c r="E53" s="177"/>
      <c r="F53" s="357"/>
      <c r="G53" s="357"/>
      <c r="H53" s="178"/>
      <c r="I53" s="178"/>
      <c r="J53" s="178"/>
    </row>
    <row r="54" spans="1:10" s="173" customFormat="1" ht="17.100000000000001" customHeight="1" x14ac:dyDescent="0.3">
      <c r="A54" s="70" t="s">
        <v>184</v>
      </c>
      <c r="B54" s="62" t="s">
        <v>185</v>
      </c>
      <c r="C54" s="62"/>
      <c r="D54" s="215" t="s">
        <v>180</v>
      </c>
      <c r="E54" s="64">
        <v>6032</v>
      </c>
      <c r="F54" s="254">
        <v>0</v>
      </c>
      <c r="G54" s="254">
        <v>0</v>
      </c>
      <c r="H54" s="254">
        <v>0</v>
      </c>
      <c r="I54" s="254">
        <v>0</v>
      </c>
      <c r="J54" s="254">
        <v>0</v>
      </c>
    </row>
    <row r="55" spans="1:10" s="173" customFormat="1" ht="17.100000000000001" customHeight="1" x14ac:dyDescent="0.3">
      <c r="A55" s="70" t="s">
        <v>186</v>
      </c>
      <c r="B55" s="62" t="s">
        <v>187</v>
      </c>
      <c r="C55" s="62"/>
      <c r="D55" s="215" t="s">
        <v>180</v>
      </c>
      <c r="E55" s="64">
        <v>6033</v>
      </c>
      <c r="F55" s="178">
        <v>-220630329.41</v>
      </c>
      <c r="G55" s="178">
        <v>-389018246.44999999</v>
      </c>
      <c r="H55" s="178">
        <v>-284064958.19</v>
      </c>
      <c r="I55" s="178">
        <v>-270387672.69</v>
      </c>
      <c r="J55" s="178">
        <v>-306715601.13999999</v>
      </c>
    </row>
    <row r="56" spans="1:10" s="173" customFormat="1" ht="17.100000000000001" customHeight="1" x14ac:dyDescent="0.3">
      <c r="A56" s="70" t="s">
        <v>188</v>
      </c>
      <c r="B56" s="62" t="s">
        <v>189</v>
      </c>
      <c r="C56" s="62"/>
      <c r="D56" s="215" t="s">
        <v>180</v>
      </c>
      <c r="E56" s="64">
        <v>6034</v>
      </c>
      <c r="F56" s="178">
        <v>-372441060.94</v>
      </c>
      <c r="G56" s="178">
        <v>-368839381.29000002</v>
      </c>
      <c r="H56" s="178">
        <v>-388865895.68000001</v>
      </c>
      <c r="I56" s="178">
        <v>-395261683.38</v>
      </c>
      <c r="J56" s="178">
        <v>-413776021.08999997</v>
      </c>
    </row>
    <row r="57" spans="1:10" s="173" customFormat="1" ht="17.100000000000001" customHeight="1" x14ac:dyDescent="0.3">
      <c r="A57" s="70" t="s">
        <v>190</v>
      </c>
      <c r="B57" s="62" t="s">
        <v>191</v>
      </c>
      <c r="C57" s="62"/>
      <c r="D57" s="215" t="s">
        <v>180</v>
      </c>
      <c r="E57" s="64">
        <v>6035</v>
      </c>
      <c r="F57" s="178">
        <v>-3589034.9</v>
      </c>
      <c r="G57" s="178">
        <v>-4558933.67</v>
      </c>
      <c r="H57" s="178">
        <v>-4593305.41</v>
      </c>
      <c r="I57" s="178">
        <v>-4569857.91</v>
      </c>
      <c r="J57" s="178">
        <v>-4622680.8499999996</v>
      </c>
    </row>
    <row r="58" spans="1:10" s="173" customFormat="1" ht="17.100000000000001" customHeight="1" x14ac:dyDescent="0.3">
      <c r="A58" s="70" t="s">
        <v>192</v>
      </c>
      <c r="B58" s="62" t="s">
        <v>122</v>
      </c>
      <c r="C58" s="62"/>
      <c r="D58" s="215" t="s">
        <v>180</v>
      </c>
      <c r="E58" s="64">
        <v>6038</v>
      </c>
      <c r="F58" s="178">
        <v>-23621.81</v>
      </c>
      <c r="G58" s="178">
        <v>-14261.71</v>
      </c>
      <c r="H58" s="178">
        <v>-2951184.68</v>
      </c>
      <c r="I58" s="178">
        <v>0</v>
      </c>
      <c r="J58" s="178">
        <v>-5921.55</v>
      </c>
    </row>
    <row r="59" spans="1:10" s="173" customFormat="1" ht="17.100000000000001" customHeight="1" x14ac:dyDescent="0.3">
      <c r="A59" s="70" t="s">
        <v>193</v>
      </c>
      <c r="B59" s="62" t="s">
        <v>194</v>
      </c>
      <c r="C59" s="62"/>
      <c r="D59" s="215"/>
      <c r="E59" s="64"/>
      <c r="F59" s="267">
        <f t="shared" ref="F59:H59" si="1">SUM(F60:F62)</f>
        <v>-1835614067.21</v>
      </c>
      <c r="G59" s="267">
        <f t="shared" si="1"/>
        <v>-1888540406.8099999</v>
      </c>
      <c r="H59" s="267">
        <f t="shared" si="1"/>
        <v>-1948203666.6200001</v>
      </c>
      <c r="I59" s="267">
        <f t="shared" ref="I59:J59" si="2">SUM(I60:I62)</f>
        <v>-1956285110.47</v>
      </c>
      <c r="J59" s="267">
        <f t="shared" si="2"/>
        <v>-1990190573.6200001</v>
      </c>
    </row>
    <row r="60" spans="1:10" s="173" customFormat="1" ht="13.8" x14ac:dyDescent="0.3">
      <c r="A60" s="70"/>
      <c r="B60" s="67" t="s">
        <v>195</v>
      </c>
      <c r="C60" s="62"/>
      <c r="D60" s="215" t="s">
        <v>180</v>
      </c>
      <c r="E60" s="64">
        <v>60391</v>
      </c>
      <c r="F60" s="178">
        <v>-1835599531.4200001</v>
      </c>
      <c r="G60" s="178">
        <v>-1888532746.77</v>
      </c>
      <c r="H60" s="178">
        <v>-1947765010.47</v>
      </c>
      <c r="I60" s="178">
        <v>-1956278383.26</v>
      </c>
      <c r="J60" s="178">
        <v>-1990735250.23</v>
      </c>
    </row>
    <row r="61" spans="1:10" s="173" customFormat="1" ht="13.8" x14ac:dyDescent="0.3">
      <c r="A61" s="70"/>
      <c r="B61" s="67" t="s">
        <v>196</v>
      </c>
      <c r="C61" s="62"/>
      <c r="D61" s="215" t="s">
        <v>180</v>
      </c>
      <c r="E61" s="64">
        <v>60392</v>
      </c>
      <c r="F61" s="254">
        <v>0</v>
      </c>
      <c r="G61" s="254">
        <v>0</v>
      </c>
      <c r="H61" s="254">
        <v>0</v>
      </c>
      <c r="I61" s="254">
        <v>0</v>
      </c>
      <c r="J61" s="254">
        <v>0</v>
      </c>
    </row>
    <row r="62" spans="1:10" s="173" customFormat="1" ht="13.8" x14ac:dyDescent="0.3">
      <c r="A62" s="70"/>
      <c r="B62" s="67" t="s">
        <v>197</v>
      </c>
      <c r="C62" s="62"/>
      <c r="D62" s="269" t="s">
        <v>129</v>
      </c>
      <c r="E62" s="64">
        <v>60393</v>
      </c>
      <c r="F62" s="178">
        <v>-14535.79</v>
      </c>
      <c r="G62" s="178">
        <v>-7660.04</v>
      </c>
      <c r="H62" s="178">
        <v>-438656.15</v>
      </c>
      <c r="I62" s="178">
        <v>-6727.21</v>
      </c>
      <c r="J62" s="178">
        <v>544676.61</v>
      </c>
    </row>
    <row r="63" spans="1:10" s="271" customFormat="1" ht="6.75" customHeight="1" x14ac:dyDescent="0.3">
      <c r="A63" s="50"/>
      <c r="B63" s="62"/>
      <c r="C63" s="62"/>
      <c r="D63" s="183"/>
      <c r="E63" s="270"/>
      <c r="F63" s="189"/>
      <c r="G63" s="189"/>
      <c r="H63" s="189"/>
      <c r="I63" s="189"/>
      <c r="J63" s="189"/>
    </row>
    <row r="64" spans="1:10" s="173" customFormat="1" ht="13.8" x14ac:dyDescent="0.3">
      <c r="A64" s="256"/>
      <c r="B64" s="223" t="s">
        <v>198</v>
      </c>
      <c r="C64" s="105"/>
      <c r="D64" s="105"/>
      <c r="E64" s="118" t="s">
        <v>199</v>
      </c>
      <c r="F64" s="273">
        <f t="shared" ref="F64:G64" si="3">F30+F42+F43+F54+F55+F56+F57+F58+F59</f>
        <v>-27380641304.950005</v>
      </c>
      <c r="G64" s="273">
        <f t="shared" si="3"/>
        <v>-28171677189.73</v>
      </c>
      <c r="H64" s="318">
        <f>H30+H42+H43+H54+H55+H56+H57+H58+H59</f>
        <v>-29012456231.399998</v>
      </c>
      <c r="I64" s="318">
        <f>I30+I42+I43+I54+I55+I56+I57+I58+I59</f>
        <v>-29566656331.369999</v>
      </c>
      <c r="J64" s="318">
        <f>J30+J42+J43+J54+J55+J56+J57+J58+J59</f>
        <v>-30442971703.229996</v>
      </c>
    </row>
    <row r="65" spans="1:11" s="173" customFormat="1" ht="6" customHeight="1" thickBot="1" x14ac:dyDescent="0.35">
      <c r="A65" s="244"/>
      <c r="B65" s="109"/>
      <c r="C65" s="109"/>
      <c r="D65" s="109"/>
      <c r="E65" s="108"/>
      <c r="F65" s="274"/>
      <c r="G65" s="274"/>
      <c r="H65" s="274"/>
      <c r="I65" s="274"/>
      <c r="J65" s="274"/>
    </row>
    <row r="66" spans="1:11" ht="20.100000000000001" customHeight="1" thickTop="1" x14ac:dyDescent="0.2"/>
    <row r="67" spans="1:11" ht="13.8" x14ac:dyDescent="0.3">
      <c r="A67" s="44" t="s">
        <v>201</v>
      </c>
      <c r="B67" s="46"/>
      <c r="C67" s="46"/>
      <c r="D67" s="46"/>
      <c r="E67" s="262"/>
      <c r="F67" s="263"/>
      <c r="G67" s="263"/>
      <c r="H67" s="263"/>
      <c r="I67" s="263"/>
      <c r="J67" s="263"/>
    </row>
    <row r="68" spans="1:11" ht="6" customHeight="1" x14ac:dyDescent="0.3">
      <c r="A68" s="50"/>
      <c r="B68" s="51"/>
      <c r="C68" s="51"/>
      <c r="D68" s="51"/>
      <c r="E68" s="264"/>
      <c r="F68" s="265"/>
      <c r="G68" s="265"/>
      <c r="H68" s="265"/>
      <c r="I68" s="265"/>
      <c r="J68" s="265"/>
    </row>
    <row r="69" spans="1:11" ht="13.8" x14ac:dyDescent="0.3">
      <c r="A69" s="70" t="s">
        <v>202</v>
      </c>
      <c r="B69" s="62" t="s">
        <v>203</v>
      </c>
      <c r="C69" s="62"/>
      <c r="D69" s="215" t="s">
        <v>170</v>
      </c>
      <c r="E69" s="64"/>
      <c r="F69" s="275">
        <v>206463525.94</v>
      </c>
      <c r="G69" s="275">
        <v>231668474.72</v>
      </c>
      <c r="H69" s="275">
        <v>5117583.33</v>
      </c>
      <c r="I69" s="275">
        <v>16376568.1</v>
      </c>
      <c r="J69" s="275">
        <v>38159455.93</v>
      </c>
      <c r="K69" s="222"/>
    </row>
    <row r="70" spans="1:11" ht="13.8" x14ac:dyDescent="0.3">
      <c r="A70" s="70"/>
      <c r="B70" s="268" t="s">
        <v>323</v>
      </c>
      <c r="C70" s="62"/>
      <c r="D70" s="4" t="s">
        <v>318</v>
      </c>
      <c r="E70" s="68"/>
      <c r="F70" s="69"/>
      <c r="G70" s="69"/>
      <c r="H70" s="69"/>
      <c r="I70" s="69"/>
      <c r="J70" s="69"/>
    </row>
    <row r="71" spans="1:11" ht="13.8" x14ac:dyDescent="0.3">
      <c r="A71" s="70" t="s">
        <v>204</v>
      </c>
      <c r="B71" s="61" t="s">
        <v>205</v>
      </c>
      <c r="C71" s="62"/>
      <c r="D71" s="215" t="s">
        <v>180</v>
      </c>
      <c r="E71" s="64">
        <v>69210</v>
      </c>
      <c r="F71" s="178">
        <v>-154847644.44</v>
      </c>
      <c r="G71" s="178">
        <v>-173751356.03999999</v>
      </c>
      <c r="H71" s="178">
        <v>-3838187.5</v>
      </c>
      <c r="I71" s="178">
        <v>-12282426.08</v>
      </c>
      <c r="J71" s="178">
        <v>-28619591.960000001</v>
      </c>
      <c r="K71" s="222"/>
    </row>
    <row r="72" spans="1:11" ht="13.8" x14ac:dyDescent="0.3">
      <c r="A72" s="70" t="s">
        <v>206</v>
      </c>
      <c r="B72" s="62" t="s">
        <v>207</v>
      </c>
      <c r="C72" s="62"/>
      <c r="D72" s="215" t="s">
        <v>180</v>
      </c>
      <c r="E72" s="64">
        <v>69220</v>
      </c>
      <c r="F72" s="276">
        <v>-51615881.5</v>
      </c>
      <c r="G72" s="276">
        <v>-57917118.68</v>
      </c>
      <c r="H72" s="276">
        <v>-1279395.83</v>
      </c>
      <c r="I72" s="276">
        <v>-4094142.02</v>
      </c>
      <c r="J72" s="276">
        <v>-9539863.9700000007</v>
      </c>
      <c r="K72" s="222"/>
    </row>
    <row r="73" spans="1:11" ht="14.4" thickBot="1" x14ac:dyDescent="0.35">
      <c r="A73" s="244"/>
      <c r="B73" s="109"/>
      <c r="C73" s="109"/>
      <c r="D73" s="109"/>
      <c r="E73" s="108"/>
      <c r="F73" s="274"/>
      <c r="G73" s="274"/>
      <c r="H73" s="274"/>
      <c r="I73" s="274"/>
      <c r="J73" s="274"/>
    </row>
    <row r="74" spans="1:11" ht="20.100000000000001" customHeight="1" thickTop="1" x14ac:dyDescent="0.2">
      <c r="J74" s="376"/>
    </row>
    <row r="75" spans="1:11" ht="13.8" x14ac:dyDescent="0.3">
      <c r="A75" s="44" t="s">
        <v>208</v>
      </c>
      <c r="B75" s="46"/>
      <c r="C75" s="46"/>
      <c r="D75" s="46"/>
      <c r="E75" s="262"/>
      <c r="F75" s="263"/>
      <c r="G75" s="263"/>
      <c r="H75" s="263"/>
      <c r="I75" s="263"/>
      <c r="J75" s="263"/>
    </row>
    <row r="76" spans="1:11" ht="6" customHeight="1" x14ac:dyDescent="0.3">
      <c r="A76" s="50"/>
      <c r="B76" s="51"/>
      <c r="C76" s="51"/>
      <c r="D76" s="51"/>
      <c r="E76" s="264"/>
      <c r="F76" s="265"/>
      <c r="G76" s="265"/>
      <c r="H76" s="265"/>
      <c r="I76" s="265"/>
      <c r="J76" s="265"/>
    </row>
    <row r="77" spans="1:11" ht="13.8" x14ac:dyDescent="0.3">
      <c r="A77" s="70" t="s">
        <v>209</v>
      </c>
      <c r="B77" s="62" t="s">
        <v>210</v>
      </c>
      <c r="C77" s="62"/>
      <c r="D77" s="215" t="s">
        <v>180</v>
      </c>
      <c r="E77" s="64"/>
      <c r="F77" s="275">
        <v>-3261258.36</v>
      </c>
      <c r="G77" s="275">
        <v>-57434.52</v>
      </c>
      <c r="H77" s="275">
        <v>-296482184.69</v>
      </c>
      <c r="I77" s="275">
        <v>-168164737.84999999</v>
      </c>
      <c r="J77" s="275">
        <v>-33562027.719999999</v>
      </c>
    </row>
    <row r="78" spans="1:11" ht="13.8" x14ac:dyDescent="0.3">
      <c r="A78" s="70"/>
      <c r="B78" s="268" t="s">
        <v>323</v>
      </c>
      <c r="C78" s="62"/>
      <c r="D78" s="4" t="s">
        <v>318</v>
      </c>
      <c r="E78" s="68"/>
      <c r="F78" s="69"/>
      <c r="G78" s="69"/>
      <c r="H78" s="69"/>
      <c r="I78" s="69"/>
      <c r="J78" s="69"/>
    </row>
    <row r="79" spans="1:11" ht="13.8" x14ac:dyDescent="0.3">
      <c r="A79" s="70" t="s">
        <v>211</v>
      </c>
      <c r="B79" s="62" t="s">
        <v>212</v>
      </c>
      <c r="C79" s="62"/>
      <c r="D79" s="215"/>
      <c r="E79" s="64"/>
      <c r="F79" s="69">
        <f t="shared" ref="F79:H79" si="4">SUM(F80:F81)</f>
        <v>2445943.77</v>
      </c>
      <c r="G79" s="69">
        <f t="shared" si="4"/>
        <v>43075.89</v>
      </c>
      <c r="H79" s="69">
        <f t="shared" si="4"/>
        <v>222361638.52000001</v>
      </c>
      <c r="I79" s="69">
        <f t="shared" ref="I79:J79" si="5">SUM(I80:I81)</f>
        <v>126123553.39</v>
      </c>
      <c r="J79" s="69">
        <f t="shared" si="5"/>
        <v>25171520.789999999</v>
      </c>
    </row>
    <row r="80" spans="1:11" ht="13.8" x14ac:dyDescent="0.3">
      <c r="A80" s="70"/>
      <c r="B80" s="67" t="s">
        <v>213</v>
      </c>
      <c r="C80" s="62"/>
      <c r="D80" s="215" t="s">
        <v>170</v>
      </c>
      <c r="E80" s="64">
        <v>79200</v>
      </c>
      <c r="F80" s="254">
        <v>0</v>
      </c>
      <c r="G80" s="254">
        <v>0</v>
      </c>
      <c r="H80" s="254">
        <v>0</v>
      </c>
      <c r="I80" s="254">
        <v>0</v>
      </c>
      <c r="J80" s="254">
        <v>0</v>
      </c>
    </row>
    <row r="81" spans="1:10" ht="13.8" x14ac:dyDescent="0.3">
      <c r="A81" s="70"/>
      <c r="B81" s="67" t="s">
        <v>214</v>
      </c>
      <c r="C81" s="62"/>
      <c r="D81" s="215" t="s">
        <v>170</v>
      </c>
      <c r="E81" s="64">
        <v>79210</v>
      </c>
      <c r="F81" s="178">
        <v>2445943.77</v>
      </c>
      <c r="G81" s="178">
        <v>43075.89</v>
      </c>
      <c r="H81" s="178">
        <v>222361638.52000001</v>
      </c>
      <c r="I81" s="178">
        <v>126123553.39</v>
      </c>
      <c r="J81" s="178">
        <v>25171520.789999999</v>
      </c>
    </row>
    <row r="82" spans="1:10" ht="13.8" x14ac:dyDescent="0.3">
      <c r="A82" s="70" t="s">
        <v>215</v>
      </c>
      <c r="B82" s="62" t="s">
        <v>216</v>
      </c>
      <c r="C82" s="62"/>
      <c r="D82" s="215" t="s">
        <v>170</v>
      </c>
      <c r="E82" s="64">
        <v>79220</v>
      </c>
      <c r="F82" s="69">
        <v>815314.59</v>
      </c>
      <c r="G82" s="69">
        <v>14358.63</v>
      </c>
      <c r="H82" s="69">
        <v>74120546.170000002</v>
      </c>
      <c r="I82" s="69">
        <v>42041184.460000001</v>
      </c>
      <c r="J82" s="69">
        <v>8390506.9299999997</v>
      </c>
    </row>
    <row r="83" spans="1:10" ht="13.8" x14ac:dyDescent="0.3">
      <c r="A83" s="70" t="s">
        <v>217</v>
      </c>
      <c r="B83" s="62" t="s">
        <v>218</v>
      </c>
      <c r="C83" s="62"/>
      <c r="D83" s="215" t="s">
        <v>170</v>
      </c>
      <c r="E83" s="64">
        <v>79230</v>
      </c>
      <c r="F83" s="254">
        <v>0</v>
      </c>
      <c r="G83" s="254">
        <v>0</v>
      </c>
      <c r="H83" s="254">
        <v>0</v>
      </c>
      <c r="I83" s="254">
        <v>0</v>
      </c>
      <c r="J83" s="254">
        <v>0</v>
      </c>
    </row>
    <row r="84" spans="1:10" ht="13.8" x14ac:dyDescent="0.3">
      <c r="A84" s="70" t="s">
        <v>219</v>
      </c>
      <c r="B84" s="62" t="s">
        <v>220</v>
      </c>
      <c r="C84" s="62"/>
      <c r="D84" s="215" t="s">
        <v>170</v>
      </c>
      <c r="E84" s="64">
        <v>79240</v>
      </c>
      <c r="F84" s="254">
        <v>0</v>
      </c>
      <c r="G84" s="254">
        <v>0</v>
      </c>
      <c r="H84" s="254">
        <v>0</v>
      </c>
      <c r="I84" s="254">
        <v>0</v>
      </c>
      <c r="J84" s="254">
        <v>0</v>
      </c>
    </row>
    <row r="85" spans="1:10" ht="13.8" x14ac:dyDescent="0.3">
      <c r="A85" s="70" t="s">
        <v>221</v>
      </c>
      <c r="B85" s="62" t="s">
        <v>222</v>
      </c>
      <c r="C85" s="62"/>
      <c r="D85" s="215" t="s">
        <v>170</v>
      </c>
      <c r="E85" s="64">
        <v>79250</v>
      </c>
      <c r="F85" s="254">
        <v>0</v>
      </c>
      <c r="G85" s="254">
        <v>0</v>
      </c>
      <c r="H85" s="254">
        <v>0</v>
      </c>
      <c r="I85" s="254">
        <v>0</v>
      </c>
      <c r="J85" s="254">
        <v>0</v>
      </c>
    </row>
    <row r="86" spans="1:10" ht="13.8" x14ac:dyDescent="0.3">
      <c r="A86" s="70" t="s">
        <v>223</v>
      </c>
      <c r="B86" s="61" t="s">
        <v>224</v>
      </c>
      <c r="C86" s="62"/>
      <c r="D86" s="215" t="s">
        <v>170</v>
      </c>
      <c r="E86" s="64">
        <v>79260</v>
      </c>
      <c r="F86" s="254">
        <v>0</v>
      </c>
      <c r="G86" s="254">
        <v>0</v>
      </c>
      <c r="H86" s="254">
        <v>0</v>
      </c>
      <c r="I86" s="254">
        <v>0</v>
      </c>
      <c r="J86" s="254">
        <v>0</v>
      </c>
    </row>
    <row r="87" spans="1:10" ht="13.8" x14ac:dyDescent="0.3">
      <c r="A87" s="70" t="s">
        <v>225</v>
      </c>
      <c r="B87" s="62" t="s">
        <v>226</v>
      </c>
      <c r="C87" s="62"/>
      <c r="D87" s="215" t="s">
        <v>170</v>
      </c>
      <c r="E87" s="64">
        <v>79270</v>
      </c>
      <c r="F87" s="254">
        <v>0</v>
      </c>
      <c r="G87" s="254">
        <v>0</v>
      </c>
      <c r="H87" s="254">
        <v>0</v>
      </c>
      <c r="I87" s="254">
        <v>0</v>
      </c>
      <c r="J87" s="254">
        <v>0</v>
      </c>
    </row>
    <row r="88" spans="1:10" ht="13.8" x14ac:dyDescent="0.3">
      <c r="A88" s="70" t="s">
        <v>227</v>
      </c>
      <c r="B88" s="62" t="s">
        <v>228</v>
      </c>
      <c r="C88" s="62"/>
      <c r="D88" s="215" t="s">
        <v>170</v>
      </c>
      <c r="E88" s="64">
        <v>79280</v>
      </c>
      <c r="F88" s="254">
        <v>0</v>
      </c>
      <c r="G88" s="254">
        <v>0</v>
      </c>
      <c r="H88" s="254">
        <v>0</v>
      </c>
      <c r="I88" s="254">
        <v>0</v>
      </c>
      <c r="J88" s="254">
        <v>0</v>
      </c>
    </row>
    <row r="89" spans="1:10" ht="14.4" thickBot="1" x14ac:dyDescent="0.35">
      <c r="A89" s="244"/>
      <c r="B89" s="109"/>
      <c r="C89" s="109"/>
      <c r="D89" s="109"/>
      <c r="E89" s="108"/>
      <c r="F89" s="274"/>
      <c r="G89" s="274"/>
      <c r="H89" s="274"/>
      <c r="I89" s="274"/>
      <c r="J89" s="274"/>
    </row>
    <row r="90" spans="1:10" ht="10.8" thickTop="1" x14ac:dyDescent="0.2">
      <c r="J90" s="376"/>
    </row>
  </sheetData>
  <mergeCells count="1">
    <mergeCell ref="A3:E3"/>
  </mergeCells>
  <hyperlinks>
    <hyperlink ref="D53" location="'Uitsplitsing per VI'!A117" display="Uitsplitsing per VI" xr:uid="{00000000-0004-0000-0500-000000000000}"/>
    <hyperlink ref="D70" location="'Uitsplitsing per VI'!A129" display="Uitsplitsing per VI" xr:uid="{00000000-0004-0000-0500-000001000000}"/>
    <hyperlink ref="D41" location="'Uitsplitsing per VI'!A105" display="Uitsplitsing per VI" xr:uid="{00000000-0004-0000-0500-000002000000}"/>
    <hyperlink ref="D78" location="'Uitsplitsing per VI'!A129" display="Uitsplitsing per VI" xr:uid="{00000000-0004-0000-0500-000003000000}"/>
  </hyperlinks>
  <pageMargins left="0.39370078740157483" right="0.19685039370078741" top="0.78740157480314965" bottom="0.47244094488188981" header="0.51181102362204722" footer="0.11811023622047245"/>
  <pageSetup paperSize="8" scale="38" orientation="landscape" r:id="rId1"/>
  <headerFooter alignWithMargins="0"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  <pageSetUpPr fitToPage="1"/>
  </sheetPr>
  <dimension ref="A1:J28"/>
  <sheetViews>
    <sheetView showGridLines="0" view="pageBreakPreview" zoomScaleNormal="100" zoomScaleSheetLayoutView="100" workbookViewId="0">
      <selection activeCell="I4" sqref="I4"/>
    </sheetView>
  </sheetViews>
  <sheetFormatPr defaultColWidth="12" defaultRowHeight="10.199999999999999" x14ac:dyDescent="0.2"/>
  <cols>
    <col min="1" max="1" width="8.44140625" style="151" customWidth="1"/>
    <col min="2" max="2" width="6" style="151" customWidth="1"/>
    <col min="3" max="3" width="48.109375" style="151" customWidth="1"/>
    <col min="4" max="4" width="4.6640625" style="151" customWidth="1"/>
    <col min="5" max="5" width="8.6640625" style="151" customWidth="1"/>
    <col min="6" max="10" width="16.6640625" style="151" customWidth="1"/>
    <col min="11" max="16384" width="12" style="151"/>
  </cols>
  <sheetData>
    <row r="1" spans="1:10" ht="18" x14ac:dyDescent="0.35">
      <c r="A1" s="37" t="s">
        <v>287</v>
      </c>
    </row>
    <row r="3" spans="1:10" s="250" customFormat="1" ht="29.25" customHeight="1" x14ac:dyDescent="0.3">
      <c r="A3" s="379" t="s">
        <v>200</v>
      </c>
      <c r="B3" s="379"/>
      <c r="C3" s="379"/>
      <c r="D3" s="379"/>
      <c r="E3" s="379"/>
      <c r="F3" s="248"/>
      <c r="G3" s="248"/>
      <c r="H3" s="248"/>
      <c r="I3" s="248"/>
      <c r="J3" s="248"/>
    </row>
    <row r="4" spans="1:10" ht="13.2" customHeight="1" x14ac:dyDescent="0.2"/>
    <row r="5" spans="1:10" ht="30.6" customHeight="1" x14ac:dyDescent="0.2">
      <c r="A5" s="251"/>
      <c r="B5" s="248"/>
      <c r="C5" s="248"/>
      <c r="D5" s="248"/>
      <c r="E5" s="248"/>
      <c r="F5" s="248"/>
      <c r="G5" s="248"/>
      <c r="H5" s="248"/>
      <c r="I5" s="248"/>
      <c r="J5" s="248"/>
    </row>
    <row r="6" spans="1:10" ht="13.2" customHeight="1" x14ac:dyDescent="0.3">
      <c r="A6" s="44" t="s">
        <v>229</v>
      </c>
      <c r="B6" s="46"/>
      <c r="C6" s="46"/>
      <c r="D6" s="46"/>
      <c r="E6" s="166" t="s">
        <v>2</v>
      </c>
      <c r="F6" s="48">
        <v>2013</v>
      </c>
      <c r="G6" s="48">
        <v>2014</v>
      </c>
      <c r="H6" s="48">
        <v>2015</v>
      </c>
      <c r="I6" s="48">
        <v>2016</v>
      </c>
      <c r="J6" s="370">
        <v>2017</v>
      </c>
    </row>
    <row r="7" spans="1:10" ht="4.5" customHeight="1" x14ac:dyDescent="0.3">
      <c r="A7" s="50"/>
      <c r="B7" s="51"/>
      <c r="C7" s="51"/>
      <c r="D7" s="51"/>
      <c r="E7" s="102"/>
      <c r="F7" s="54"/>
      <c r="G7" s="54"/>
      <c r="H7" s="54"/>
      <c r="I7" s="54"/>
      <c r="J7" s="54"/>
    </row>
    <row r="8" spans="1:10" ht="17.100000000000001" customHeight="1" x14ac:dyDescent="0.3">
      <c r="A8" s="277" t="s">
        <v>230</v>
      </c>
      <c r="B8" s="278" t="s">
        <v>231</v>
      </c>
      <c r="C8" s="46"/>
      <c r="D8" s="46"/>
      <c r="E8" s="166">
        <v>80000</v>
      </c>
      <c r="F8" s="279"/>
      <c r="G8" s="279"/>
      <c r="H8" s="279"/>
      <c r="I8" s="279"/>
      <c r="J8" s="279"/>
    </row>
    <row r="9" spans="1:10" ht="17.100000000000001" customHeight="1" x14ac:dyDescent="0.3">
      <c r="A9" s="280" t="s">
        <v>232</v>
      </c>
      <c r="B9" s="62" t="s">
        <v>233</v>
      </c>
      <c r="C9" s="62"/>
      <c r="D9" s="215" t="s">
        <v>234</v>
      </c>
      <c r="E9" s="281">
        <v>80001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</row>
    <row r="10" spans="1:10" ht="17.100000000000001" customHeight="1" x14ac:dyDescent="0.3">
      <c r="A10" s="280" t="s">
        <v>235</v>
      </c>
      <c r="B10" s="62" t="s">
        <v>236</v>
      </c>
      <c r="C10" s="62"/>
      <c r="D10" s="215" t="s">
        <v>234</v>
      </c>
      <c r="E10" s="281">
        <v>80002</v>
      </c>
      <c r="F10" s="228">
        <v>0</v>
      </c>
      <c r="G10" s="228">
        <v>0</v>
      </c>
      <c r="H10" s="228">
        <v>0</v>
      </c>
      <c r="I10" s="228">
        <v>0</v>
      </c>
      <c r="J10" s="228">
        <v>0</v>
      </c>
    </row>
    <row r="11" spans="1:10" ht="17.100000000000001" customHeight="1" x14ac:dyDescent="0.3">
      <c r="A11" s="282" t="s">
        <v>237</v>
      </c>
      <c r="B11" s="62" t="s">
        <v>238</v>
      </c>
      <c r="C11" s="62"/>
      <c r="D11" s="215" t="s">
        <v>234</v>
      </c>
      <c r="E11" s="64" t="s">
        <v>239</v>
      </c>
      <c r="F11" s="228">
        <v>0</v>
      </c>
      <c r="G11" s="228">
        <v>0</v>
      </c>
      <c r="H11" s="228">
        <v>0</v>
      </c>
      <c r="I11" s="228">
        <v>0</v>
      </c>
      <c r="J11" s="228">
        <v>0</v>
      </c>
    </row>
    <row r="12" spans="1:10" ht="6.75" customHeight="1" x14ac:dyDescent="0.3">
      <c r="A12" s="50"/>
      <c r="B12" s="51"/>
      <c r="C12" s="51"/>
      <c r="D12" s="283"/>
      <c r="E12" s="135"/>
      <c r="F12" s="284"/>
      <c r="G12" s="284"/>
      <c r="H12" s="284"/>
      <c r="I12" s="284"/>
      <c r="J12" s="284"/>
    </row>
    <row r="13" spans="1:10" ht="20.100000000000001" customHeight="1" x14ac:dyDescent="0.3">
      <c r="A13" s="62"/>
      <c r="B13" s="62"/>
      <c r="C13" s="62"/>
      <c r="D13" s="215"/>
      <c r="E13" s="113"/>
      <c r="F13" s="183"/>
      <c r="G13" s="183"/>
      <c r="H13" s="183"/>
      <c r="I13" s="183"/>
      <c r="J13" s="183"/>
    </row>
    <row r="14" spans="1:10" ht="13.2" customHeight="1" x14ac:dyDescent="0.3">
      <c r="A14" s="44" t="s">
        <v>240</v>
      </c>
      <c r="B14" s="46"/>
      <c r="C14" s="46"/>
      <c r="D14" s="46"/>
      <c r="E14" s="46"/>
      <c r="F14" s="285"/>
      <c r="G14" s="285"/>
      <c r="H14" s="285"/>
      <c r="I14" s="285"/>
      <c r="J14" s="285"/>
    </row>
    <row r="15" spans="1:10" ht="4.5" customHeight="1" x14ac:dyDescent="0.3">
      <c r="A15" s="50"/>
      <c r="B15" s="51"/>
      <c r="C15" s="51"/>
      <c r="D15" s="51"/>
      <c r="E15" s="51"/>
      <c r="F15" s="286"/>
      <c r="G15" s="286"/>
      <c r="H15" s="286"/>
      <c r="I15" s="286"/>
      <c r="J15" s="286"/>
    </row>
    <row r="16" spans="1:10" s="173" customFormat="1" ht="17.100000000000001" customHeight="1" x14ac:dyDescent="0.3">
      <c r="A16" s="282" t="s">
        <v>241</v>
      </c>
      <c r="B16" s="61" t="s">
        <v>205</v>
      </c>
      <c r="C16" s="62"/>
      <c r="D16" s="215" t="s">
        <v>234</v>
      </c>
      <c r="E16" s="64">
        <v>69218</v>
      </c>
      <c r="F16" s="279">
        <v>0</v>
      </c>
      <c r="G16" s="279">
        <v>0</v>
      </c>
      <c r="H16" s="279">
        <v>0</v>
      </c>
      <c r="I16" s="279">
        <v>0</v>
      </c>
      <c r="J16" s="279">
        <v>0</v>
      </c>
    </row>
    <row r="17" spans="1:10" s="173" customFormat="1" ht="17.100000000000001" customHeight="1" x14ac:dyDescent="0.3">
      <c r="A17" s="282" t="s">
        <v>242</v>
      </c>
      <c r="B17" s="62" t="s">
        <v>207</v>
      </c>
      <c r="C17" s="62"/>
      <c r="D17" s="215" t="s">
        <v>234</v>
      </c>
      <c r="E17" s="64">
        <v>69228</v>
      </c>
      <c r="F17" s="228">
        <v>0</v>
      </c>
      <c r="G17" s="228">
        <v>0</v>
      </c>
      <c r="H17" s="228">
        <v>0</v>
      </c>
      <c r="I17" s="228">
        <v>0</v>
      </c>
      <c r="J17" s="228">
        <v>0</v>
      </c>
    </row>
    <row r="18" spans="1:10" s="173" customFormat="1" ht="17.100000000000001" customHeight="1" x14ac:dyDescent="0.3">
      <c r="A18" s="282" t="s">
        <v>243</v>
      </c>
      <c r="B18" s="62" t="s">
        <v>212</v>
      </c>
      <c r="C18" s="62"/>
      <c r="D18" s="215"/>
      <c r="E18" s="64"/>
      <c r="F18" s="177">
        <f t="shared" ref="F18:H18" si="0">SUM(F19:F20)</f>
        <v>0</v>
      </c>
      <c r="G18" s="177">
        <f t="shared" si="0"/>
        <v>0</v>
      </c>
      <c r="H18" s="177">
        <f t="shared" si="0"/>
        <v>0</v>
      </c>
      <c r="I18" s="177">
        <f t="shared" ref="I18:J18" si="1">SUM(I19:I20)</f>
        <v>0</v>
      </c>
      <c r="J18" s="177">
        <f t="shared" si="1"/>
        <v>0</v>
      </c>
    </row>
    <row r="19" spans="1:10" s="173" customFormat="1" ht="13.8" x14ac:dyDescent="0.3">
      <c r="A19" s="282"/>
      <c r="B19" s="67" t="s">
        <v>213</v>
      </c>
      <c r="C19" s="62"/>
      <c r="D19" s="215" t="s">
        <v>234</v>
      </c>
      <c r="E19" s="64">
        <v>79208</v>
      </c>
      <c r="F19" s="228">
        <v>0</v>
      </c>
      <c r="G19" s="228">
        <v>0</v>
      </c>
      <c r="H19" s="228">
        <v>0</v>
      </c>
      <c r="I19" s="228">
        <v>0</v>
      </c>
      <c r="J19" s="228">
        <v>0</v>
      </c>
    </row>
    <row r="20" spans="1:10" s="173" customFormat="1" ht="13.8" x14ac:dyDescent="0.3">
      <c r="A20" s="282"/>
      <c r="B20" s="67" t="s">
        <v>214</v>
      </c>
      <c r="C20" s="62"/>
      <c r="D20" s="215" t="s">
        <v>234</v>
      </c>
      <c r="E20" s="64">
        <v>79218</v>
      </c>
      <c r="F20" s="228">
        <v>0</v>
      </c>
      <c r="G20" s="228">
        <v>0</v>
      </c>
      <c r="H20" s="228">
        <v>0</v>
      </c>
      <c r="I20" s="228">
        <v>0</v>
      </c>
      <c r="J20" s="228">
        <v>0</v>
      </c>
    </row>
    <row r="21" spans="1:10" s="173" customFormat="1" ht="17.100000000000001" customHeight="1" x14ac:dyDescent="0.3">
      <c r="A21" s="282" t="s">
        <v>244</v>
      </c>
      <c r="B21" s="62" t="s">
        <v>216</v>
      </c>
      <c r="C21" s="62"/>
      <c r="D21" s="215" t="s">
        <v>234</v>
      </c>
      <c r="E21" s="64">
        <v>79228</v>
      </c>
      <c r="F21" s="228">
        <v>0</v>
      </c>
      <c r="G21" s="228">
        <v>0</v>
      </c>
      <c r="H21" s="228">
        <v>0</v>
      </c>
      <c r="I21" s="228">
        <v>0</v>
      </c>
      <c r="J21" s="228">
        <v>0</v>
      </c>
    </row>
    <row r="22" spans="1:10" s="173" customFormat="1" ht="17.100000000000001" customHeight="1" x14ac:dyDescent="0.3">
      <c r="A22" s="282" t="s">
        <v>245</v>
      </c>
      <c r="B22" s="62" t="s">
        <v>218</v>
      </c>
      <c r="C22" s="62"/>
      <c r="D22" s="215" t="s">
        <v>234</v>
      </c>
      <c r="E22" s="64">
        <v>79238</v>
      </c>
      <c r="F22" s="228">
        <v>0</v>
      </c>
      <c r="G22" s="228">
        <v>0</v>
      </c>
      <c r="H22" s="228">
        <v>0</v>
      </c>
      <c r="I22" s="228">
        <v>0</v>
      </c>
      <c r="J22" s="228">
        <v>0</v>
      </c>
    </row>
    <row r="23" spans="1:10" s="173" customFormat="1" ht="17.100000000000001" customHeight="1" x14ac:dyDescent="0.3">
      <c r="A23" s="282" t="s">
        <v>246</v>
      </c>
      <c r="B23" s="62" t="s">
        <v>220</v>
      </c>
      <c r="C23" s="62"/>
      <c r="D23" s="215" t="s">
        <v>234</v>
      </c>
      <c r="E23" s="64">
        <v>79248</v>
      </c>
      <c r="F23" s="228">
        <v>0</v>
      </c>
      <c r="G23" s="228">
        <v>0</v>
      </c>
      <c r="H23" s="228">
        <v>0</v>
      </c>
      <c r="I23" s="228">
        <v>0</v>
      </c>
      <c r="J23" s="228">
        <v>0</v>
      </c>
    </row>
    <row r="24" spans="1:10" s="173" customFormat="1" ht="17.100000000000001" customHeight="1" x14ac:dyDescent="0.3">
      <c r="A24" s="282" t="s">
        <v>247</v>
      </c>
      <c r="B24" s="62" t="s">
        <v>222</v>
      </c>
      <c r="C24" s="62"/>
      <c r="D24" s="215" t="s">
        <v>234</v>
      </c>
      <c r="E24" s="64">
        <v>79258</v>
      </c>
      <c r="F24" s="228">
        <v>0</v>
      </c>
      <c r="G24" s="228">
        <v>0</v>
      </c>
      <c r="H24" s="228">
        <v>0</v>
      </c>
      <c r="I24" s="228">
        <v>0</v>
      </c>
      <c r="J24" s="228">
        <v>0</v>
      </c>
    </row>
    <row r="25" spans="1:10" s="173" customFormat="1" ht="17.100000000000001" customHeight="1" x14ac:dyDescent="0.3">
      <c r="A25" s="282" t="s">
        <v>248</v>
      </c>
      <c r="B25" s="61" t="s">
        <v>224</v>
      </c>
      <c r="C25" s="62"/>
      <c r="D25" s="215" t="s">
        <v>234</v>
      </c>
      <c r="E25" s="64">
        <v>79268</v>
      </c>
      <c r="F25" s="228">
        <v>0</v>
      </c>
      <c r="G25" s="228">
        <v>0</v>
      </c>
      <c r="H25" s="228">
        <v>0</v>
      </c>
      <c r="I25" s="228">
        <v>0</v>
      </c>
      <c r="J25" s="228">
        <v>0</v>
      </c>
    </row>
    <row r="26" spans="1:10" s="173" customFormat="1" ht="17.100000000000001" customHeight="1" x14ac:dyDescent="0.3">
      <c r="A26" s="282" t="s">
        <v>249</v>
      </c>
      <c r="B26" s="62" t="s">
        <v>226</v>
      </c>
      <c r="C26" s="62"/>
      <c r="D26" s="215" t="s">
        <v>234</v>
      </c>
      <c r="E26" s="64">
        <v>79278</v>
      </c>
      <c r="F26" s="228">
        <v>0</v>
      </c>
      <c r="G26" s="228">
        <v>0</v>
      </c>
      <c r="H26" s="228">
        <v>0</v>
      </c>
      <c r="I26" s="228">
        <v>0</v>
      </c>
      <c r="J26" s="228">
        <v>0</v>
      </c>
    </row>
    <row r="27" spans="1:10" s="173" customFormat="1" ht="17.100000000000001" customHeight="1" x14ac:dyDescent="0.3">
      <c r="A27" s="282" t="s">
        <v>250</v>
      </c>
      <c r="B27" s="62" t="s">
        <v>228</v>
      </c>
      <c r="C27" s="62"/>
      <c r="D27" s="215" t="s">
        <v>234</v>
      </c>
      <c r="E27" s="281">
        <v>79288</v>
      </c>
      <c r="F27" s="228">
        <v>0</v>
      </c>
      <c r="G27" s="228">
        <v>0</v>
      </c>
      <c r="H27" s="228">
        <v>0</v>
      </c>
      <c r="I27" s="228">
        <v>0</v>
      </c>
      <c r="J27" s="228">
        <v>0</v>
      </c>
    </row>
    <row r="28" spans="1:10" s="173" customFormat="1" ht="3.75" customHeight="1" x14ac:dyDescent="0.3">
      <c r="A28" s="50"/>
      <c r="B28" s="287"/>
      <c r="C28" s="287"/>
      <c r="D28" s="287"/>
      <c r="E28" s="288"/>
      <c r="F28" s="284"/>
      <c r="G28" s="284"/>
      <c r="H28" s="284"/>
      <c r="I28" s="284"/>
      <c r="J28" s="284"/>
    </row>
  </sheetData>
  <mergeCells count="1">
    <mergeCell ref="A3:E3"/>
  </mergeCells>
  <pageMargins left="0.39370078740157483" right="0.19685039370078741" top="0.78740157480314965" bottom="0.47244094488188981" header="0.51181102362204722" footer="0.11811023622047245"/>
  <pageSetup paperSize="8" scale="60" orientation="landscape" r:id="rId1"/>
  <headerFooter alignWithMargins="0">
    <oddFooter>&amp;R&amp;8&amp;Z&amp;F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  <pageSetUpPr fitToPage="1"/>
  </sheetPr>
  <dimension ref="A1:J75"/>
  <sheetViews>
    <sheetView showGridLines="0" view="pageBreakPreview" zoomScaleNormal="100" zoomScaleSheetLayoutView="100" workbookViewId="0">
      <selection activeCell="I64" sqref="I64"/>
    </sheetView>
  </sheetViews>
  <sheetFormatPr defaultColWidth="12" defaultRowHeight="10.199999999999999" x14ac:dyDescent="0.2"/>
  <cols>
    <col min="1" max="1" width="6.33203125" style="151" customWidth="1"/>
    <col min="2" max="2" width="5.109375" style="151" customWidth="1"/>
    <col min="3" max="3" width="49.109375" style="151" customWidth="1"/>
    <col min="4" max="4" width="4.33203125" style="151" customWidth="1"/>
    <col min="5" max="5" width="10.33203125" style="289" customWidth="1"/>
    <col min="6" max="6" width="15.6640625" style="290" customWidth="1"/>
    <col min="7" max="10" width="15.6640625" style="289" customWidth="1"/>
    <col min="11" max="16384" width="12" style="151"/>
  </cols>
  <sheetData>
    <row r="1" spans="1:10" ht="18" x14ac:dyDescent="0.35">
      <c r="A1" s="37" t="s">
        <v>287</v>
      </c>
    </row>
    <row r="3" spans="1:10" s="250" customFormat="1" ht="15.75" customHeight="1" x14ac:dyDescent="0.3">
      <c r="A3" s="291" t="s">
        <v>251</v>
      </c>
      <c r="B3" s="292"/>
      <c r="C3" s="292"/>
      <c r="D3" s="292"/>
      <c r="E3" s="292"/>
      <c r="F3" s="249"/>
      <c r="G3" s="292"/>
      <c r="H3" s="292"/>
      <c r="I3" s="292"/>
      <c r="J3" s="292"/>
    </row>
    <row r="4" spans="1:10" s="250" customFormat="1" ht="15.75" customHeight="1" x14ac:dyDescent="0.3">
      <c r="A4" s="293" t="s">
        <v>252</v>
      </c>
      <c r="B4" s="294"/>
      <c r="C4" s="294"/>
      <c r="D4" s="294"/>
      <c r="E4" s="294"/>
      <c r="F4" s="295"/>
      <c r="G4" s="294"/>
      <c r="H4" s="294"/>
      <c r="I4" s="294"/>
      <c r="J4" s="294"/>
    </row>
    <row r="5" spans="1:10" s="173" customFormat="1" ht="13.8" x14ac:dyDescent="0.3">
      <c r="A5" s="38"/>
      <c r="B5" s="38"/>
      <c r="C5" s="38"/>
      <c r="D5" s="38"/>
      <c r="E5" s="148"/>
      <c r="F5" s="296"/>
      <c r="G5" s="148"/>
      <c r="H5" s="148"/>
      <c r="I5" s="148"/>
      <c r="J5" s="148"/>
    </row>
    <row r="6" spans="1:10" ht="13.8" x14ac:dyDescent="0.3">
      <c r="A6" s="44" t="s">
        <v>253</v>
      </c>
      <c r="B6" s="46"/>
      <c r="C6" s="46"/>
      <c r="D6" s="46"/>
      <c r="E6" s="166" t="s">
        <v>2</v>
      </c>
      <c r="F6" s="49">
        <v>2013</v>
      </c>
      <c r="G6" s="48">
        <v>2014</v>
      </c>
      <c r="H6" s="48">
        <v>2015</v>
      </c>
      <c r="I6" s="48">
        <v>2016</v>
      </c>
      <c r="J6" s="370">
        <v>2017</v>
      </c>
    </row>
    <row r="7" spans="1:10" ht="6" customHeight="1" x14ac:dyDescent="0.3">
      <c r="A7" s="50"/>
      <c r="B7" s="51"/>
      <c r="C7" s="51"/>
      <c r="D7" s="51"/>
      <c r="E7" s="102"/>
      <c r="F7" s="55"/>
      <c r="G7" s="54"/>
      <c r="H7" s="54"/>
      <c r="I7" s="54"/>
      <c r="J7" s="54"/>
    </row>
    <row r="8" spans="1:10" s="173" customFormat="1" ht="13.8" x14ac:dyDescent="0.3">
      <c r="A8" s="169" t="s">
        <v>184</v>
      </c>
      <c r="B8" s="146" t="s">
        <v>254</v>
      </c>
      <c r="C8" s="146"/>
      <c r="D8" s="183" t="s">
        <v>170</v>
      </c>
      <c r="E8" s="297">
        <v>72</v>
      </c>
      <c r="F8" s="253">
        <v>1119568681.23</v>
      </c>
      <c r="G8" s="298">
        <v>1156117714.1400001</v>
      </c>
      <c r="H8" s="298">
        <v>1160808047.1400001</v>
      </c>
      <c r="I8" s="298">
        <v>1140526287.8399999</v>
      </c>
      <c r="J8" s="298">
        <v>1133433077.3</v>
      </c>
    </row>
    <row r="9" spans="1:10" s="173" customFormat="1" ht="13.8" x14ac:dyDescent="0.3">
      <c r="A9" s="169"/>
      <c r="B9" s="299" t="s">
        <v>322</v>
      </c>
      <c r="C9" s="300"/>
      <c r="D9" s="1" t="s">
        <v>318</v>
      </c>
      <c r="F9" s="267"/>
      <c r="G9" s="301"/>
      <c r="H9" s="301"/>
      <c r="I9" s="301"/>
      <c r="J9" s="301"/>
    </row>
    <row r="10" spans="1:10" s="173" customFormat="1" ht="13.8" x14ac:dyDescent="0.3">
      <c r="A10" s="70" t="s">
        <v>186</v>
      </c>
      <c r="B10" s="62" t="s">
        <v>255</v>
      </c>
      <c r="C10" s="62"/>
      <c r="D10" s="183" t="s">
        <v>180</v>
      </c>
      <c r="E10" s="198">
        <v>61</v>
      </c>
      <c r="F10" s="178">
        <v>-370052808.01999998</v>
      </c>
      <c r="G10" s="177">
        <v>-385081073.68000001</v>
      </c>
      <c r="H10" s="177">
        <v>-387866073.69</v>
      </c>
      <c r="I10" s="177">
        <v>-415109225.02999997</v>
      </c>
      <c r="J10" s="177">
        <v>-412841038.29000002</v>
      </c>
    </row>
    <row r="11" spans="1:10" s="173" customFormat="1" ht="13.8" x14ac:dyDescent="0.3">
      <c r="A11" s="70" t="s">
        <v>188</v>
      </c>
      <c r="B11" s="62" t="s">
        <v>256</v>
      </c>
      <c r="C11" s="62"/>
      <c r="D11" s="183" t="s">
        <v>180</v>
      </c>
      <c r="E11" s="198">
        <v>62</v>
      </c>
      <c r="F11" s="178">
        <v>-914407384</v>
      </c>
      <c r="G11" s="177">
        <v>-929330414.24000001</v>
      </c>
      <c r="H11" s="177">
        <v>-950221445.99000001</v>
      </c>
      <c r="I11" s="177">
        <v>-957003176.71000004</v>
      </c>
      <c r="J11" s="177">
        <v>-976415658.52999997</v>
      </c>
    </row>
    <row r="12" spans="1:10" s="173" customFormat="1" ht="13.8" x14ac:dyDescent="0.3">
      <c r="A12" s="70" t="s">
        <v>190</v>
      </c>
      <c r="B12" s="62" t="s">
        <v>257</v>
      </c>
      <c r="C12" s="62"/>
      <c r="D12" s="183"/>
      <c r="E12" s="281"/>
      <c r="F12" s="267"/>
      <c r="G12" s="266"/>
      <c r="H12" s="266"/>
      <c r="I12" s="266"/>
      <c r="J12" s="266"/>
    </row>
    <row r="13" spans="1:10" s="173" customFormat="1" ht="13.8" x14ac:dyDescent="0.3">
      <c r="A13" s="70"/>
      <c r="B13" s="61" t="s">
        <v>259</v>
      </c>
      <c r="C13" s="62"/>
      <c r="D13" s="183" t="s">
        <v>180</v>
      </c>
      <c r="E13" s="281" t="s">
        <v>258</v>
      </c>
      <c r="F13" s="267">
        <v>-6939151.4800000004</v>
      </c>
      <c r="G13" s="266">
        <v>-2333815.25</v>
      </c>
      <c r="H13" s="266">
        <v>-8256305.0700000003</v>
      </c>
      <c r="I13" s="266">
        <v>-7329788.6200000001</v>
      </c>
      <c r="J13" s="266">
        <v>-7939035.1600000001</v>
      </c>
    </row>
    <row r="14" spans="1:10" s="173" customFormat="1" ht="13.8" x14ac:dyDescent="0.3">
      <c r="A14" s="70" t="s">
        <v>192</v>
      </c>
      <c r="B14" s="62" t="s">
        <v>260</v>
      </c>
      <c r="C14" s="62"/>
      <c r="D14" s="183" t="s">
        <v>180</v>
      </c>
      <c r="E14" s="281" t="s">
        <v>261</v>
      </c>
      <c r="F14" s="178">
        <v>-4141223.23</v>
      </c>
      <c r="G14" s="177">
        <v>-9092308.7599999998</v>
      </c>
      <c r="H14" s="177">
        <v>-4873110.33</v>
      </c>
      <c r="I14" s="177">
        <v>-4773283.4400000004</v>
      </c>
      <c r="J14" s="177">
        <v>-5373391.9400000004</v>
      </c>
    </row>
    <row r="15" spans="1:10" s="173" customFormat="1" ht="13.8" x14ac:dyDescent="0.3">
      <c r="A15" s="70" t="s">
        <v>262</v>
      </c>
      <c r="B15" s="67" t="s">
        <v>263</v>
      </c>
      <c r="C15" s="62"/>
      <c r="D15" s="38"/>
      <c r="E15" s="281"/>
      <c r="F15" s="178">
        <f t="shared" ref="F15:H15" si="0">SUM(F16:F17)</f>
        <v>122537291.47</v>
      </c>
      <c r="G15" s="177">
        <f t="shared" si="0"/>
        <v>143783532.97</v>
      </c>
      <c r="H15" s="177">
        <f t="shared" si="0"/>
        <v>147954177.78999999</v>
      </c>
      <c r="I15" s="177">
        <f t="shared" ref="I15:J15" si="1">SUM(I16:I17)</f>
        <v>157064475.19999999</v>
      </c>
      <c r="J15" s="177">
        <f t="shared" si="1"/>
        <v>158822309.27000001</v>
      </c>
    </row>
    <row r="16" spans="1:10" s="176" customFormat="1" ht="13.8" x14ac:dyDescent="0.3">
      <c r="A16" s="227"/>
      <c r="B16" s="175" t="s">
        <v>264</v>
      </c>
      <c r="D16" s="180" t="s">
        <v>170</v>
      </c>
      <c r="E16" s="302" t="s">
        <v>265</v>
      </c>
      <c r="F16" s="303">
        <v>66661283.170000002</v>
      </c>
      <c r="G16" s="230">
        <v>78010041.109999999</v>
      </c>
      <c r="H16" s="230">
        <v>83173359.069999993</v>
      </c>
      <c r="I16" s="230">
        <v>93776697.010000005</v>
      </c>
      <c r="J16" s="230">
        <v>97668390.950000003</v>
      </c>
    </row>
    <row r="17" spans="1:10" s="179" customFormat="1" ht="13.8" x14ac:dyDescent="0.3">
      <c r="A17" s="225"/>
      <c r="B17" s="170" t="s">
        <v>266</v>
      </c>
      <c r="D17" s="180" t="s">
        <v>170</v>
      </c>
      <c r="E17" s="302">
        <v>74</v>
      </c>
      <c r="F17" s="178">
        <v>55876008.299999997</v>
      </c>
      <c r="G17" s="177">
        <v>65773491.859999999</v>
      </c>
      <c r="H17" s="177">
        <v>64780818.719999999</v>
      </c>
      <c r="I17" s="177">
        <v>63287778.189999998</v>
      </c>
      <c r="J17" s="177">
        <v>61153918.32</v>
      </c>
    </row>
    <row r="18" spans="1:10" s="173" customFormat="1" ht="13.8" x14ac:dyDescent="0.3">
      <c r="A18" s="70" t="s">
        <v>202</v>
      </c>
      <c r="B18" s="62" t="s">
        <v>267</v>
      </c>
      <c r="C18" s="62"/>
      <c r="D18" s="183" t="s">
        <v>180</v>
      </c>
      <c r="E18" s="302" t="s">
        <v>268</v>
      </c>
      <c r="F18" s="178">
        <v>-22838747.23</v>
      </c>
      <c r="G18" s="177">
        <v>-30770503.059999999</v>
      </c>
      <c r="H18" s="177">
        <v>-14214038.109999999</v>
      </c>
      <c r="I18" s="177">
        <v>-26352857.27</v>
      </c>
      <c r="J18" s="177">
        <v>-29867886.370000001</v>
      </c>
    </row>
    <row r="19" spans="1:10" s="173" customFormat="1" ht="13.8" x14ac:dyDescent="0.3">
      <c r="A19" s="70" t="s">
        <v>204</v>
      </c>
      <c r="B19" s="62" t="s">
        <v>354</v>
      </c>
      <c r="C19" s="62"/>
      <c r="D19" s="183"/>
      <c r="E19" s="302"/>
      <c r="F19" s="357"/>
      <c r="G19" s="357"/>
      <c r="H19" s="177">
        <f>SUM(H20:H22)</f>
        <v>1932709.8599999999</v>
      </c>
      <c r="I19" s="177">
        <f>SUM(I20:I22)</f>
        <v>1644600.17</v>
      </c>
      <c r="J19" s="177">
        <f>SUM(J20:J22)</f>
        <v>1047217.14</v>
      </c>
    </row>
    <row r="20" spans="1:10" s="173" customFormat="1" ht="13.8" x14ac:dyDescent="0.3">
      <c r="A20" s="70"/>
      <c r="B20" s="62" t="s">
        <v>352</v>
      </c>
      <c r="C20" s="62"/>
      <c r="D20" s="180" t="s">
        <v>170</v>
      </c>
      <c r="E20" s="302">
        <v>763</v>
      </c>
      <c r="F20" s="357"/>
      <c r="G20" s="357"/>
      <c r="H20" s="177">
        <v>13715.97</v>
      </c>
      <c r="I20" s="177">
        <v>207087.59</v>
      </c>
      <c r="J20" s="177">
        <v>38995.85</v>
      </c>
    </row>
    <row r="21" spans="1:10" s="173" customFormat="1" ht="13.8" x14ac:dyDescent="0.3">
      <c r="A21" s="70"/>
      <c r="B21" s="62" t="s">
        <v>353</v>
      </c>
      <c r="C21" s="62"/>
      <c r="D21" s="180" t="s">
        <v>170</v>
      </c>
      <c r="E21" s="302">
        <v>765</v>
      </c>
      <c r="F21" s="357"/>
      <c r="G21" s="357"/>
      <c r="H21" s="177">
        <v>3400.26</v>
      </c>
      <c r="I21" s="177">
        <v>122523.89</v>
      </c>
      <c r="J21" s="177">
        <v>30763.759999999998</v>
      </c>
    </row>
    <row r="22" spans="1:10" s="173" customFormat="1" ht="13.8" x14ac:dyDescent="0.3">
      <c r="A22" s="70"/>
      <c r="B22" s="62" t="s">
        <v>357</v>
      </c>
      <c r="C22" s="62"/>
      <c r="D22" s="180" t="s">
        <v>170</v>
      </c>
      <c r="E22" s="302">
        <v>766</v>
      </c>
      <c r="F22" s="357"/>
      <c r="G22" s="357"/>
      <c r="H22" s="177">
        <v>1915593.63</v>
      </c>
      <c r="I22" s="177">
        <v>1314988.69</v>
      </c>
      <c r="J22" s="177">
        <v>977457.53</v>
      </c>
    </row>
    <row r="23" spans="1:10" s="173" customFormat="1" ht="13.8" x14ac:dyDescent="0.3">
      <c r="A23" s="70" t="s">
        <v>206</v>
      </c>
      <c r="B23" s="62" t="s">
        <v>358</v>
      </c>
      <c r="C23" s="62"/>
      <c r="D23" s="180"/>
      <c r="E23" s="302"/>
      <c r="F23" s="357"/>
      <c r="G23" s="357"/>
      <c r="H23" s="177">
        <f>SUM(H24:H25)</f>
        <v>-1049772.95</v>
      </c>
      <c r="I23" s="177">
        <f>SUM(I24:I25)</f>
        <v>-6312961.6100000003</v>
      </c>
      <c r="J23" s="177">
        <f>SUM(J24:J25)</f>
        <v>-804165.28</v>
      </c>
    </row>
    <row r="24" spans="1:10" s="173" customFormat="1" ht="13.8" x14ac:dyDescent="0.3">
      <c r="A24" s="70"/>
      <c r="B24" s="62" t="s">
        <v>355</v>
      </c>
      <c r="C24" s="62"/>
      <c r="D24" s="183" t="s">
        <v>180</v>
      </c>
      <c r="E24" s="302">
        <v>663</v>
      </c>
      <c r="F24" s="357"/>
      <c r="G24" s="357"/>
      <c r="H24" s="177">
        <v>0</v>
      </c>
      <c r="I24" s="177">
        <v>0</v>
      </c>
      <c r="J24" s="177">
        <v>-10866.52</v>
      </c>
    </row>
    <row r="25" spans="1:10" s="173" customFormat="1" ht="13.8" x14ac:dyDescent="0.3">
      <c r="A25" s="70"/>
      <c r="B25" s="62" t="s">
        <v>356</v>
      </c>
      <c r="C25" s="62"/>
      <c r="D25" s="183" t="s">
        <v>180</v>
      </c>
      <c r="E25" s="302">
        <v>664</v>
      </c>
      <c r="F25" s="357"/>
      <c r="G25" s="357"/>
      <c r="H25" s="177">
        <v>-1049772.95</v>
      </c>
      <c r="I25" s="177">
        <v>-6312961.6100000003</v>
      </c>
      <c r="J25" s="177">
        <v>-793298.76</v>
      </c>
    </row>
    <row r="26" spans="1:10" s="173" customFormat="1" ht="13.8" x14ac:dyDescent="0.3">
      <c r="A26" s="70" t="s">
        <v>209</v>
      </c>
      <c r="B26" s="62" t="s">
        <v>269</v>
      </c>
      <c r="C26" s="62"/>
      <c r="D26" s="113"/>
      <c r="E26" s="281"/>
      <c r="F26" s="267">
        <f t="shared" ref="F26:H26" si="2">SUM(F27:F28)</f>
        <v>74515286.529999986</v>
      </c>
      <c r="G26" s="266">
        <f t="shared" si="2"/>
        <v>78771110.269999996</v>
      </c>
      <c r="H26" s="266">
        <f t="shared" si="2"/>
        <v>78392117.820000008</v>
      </c>
      <c r="I26" s="266">
        <f t="shared" ref="I26:J26" si="3">SUM(I27:I28)</f>
        <v>89306711.420000002</v>
      </c>
      <c r="J26" s="266">
        <f t="shared" si="3"/>
        <v>105350247.90000001</v>
      </c>
    </row>
    <row r="27" spans="1:10" s="173" customFormat="1" ht="13.8" x14ac:dyDescent="0.3">
      <c r="A27" s="70"/>
      <c r="B27" s="67" t="s">
        <v>270</v>
      </c>
      <c r="D27" s="183" t="s">
        <v>170</v>
      </c>
      <c r="E27" s="198">
        <v>730</v>
      </c>
      <c r="F27" s="178">
        <v>75165530.709999993</v>
      </c>
      <c r="G27" s="177">
        <v>79338929.950000003</v>
      </c>
      <c r="H27" s="177">
        <v>78933941.900000006</v>
      </c>
      <c r="I27" s="177">
        <v>89781259.230000004</v>
      </c>
      <c r="J27" s="177">
        <v>105697841.15000001</v>
      </c>
    </row>
    <row r="28" spans="1:10" s="173" customFormat="1" ht="13.8" x14ac:dyDescent="0.3">
      <c r="A28" s="70"/>
      <c r="B28" s="67" t="s">
        <v>271</v>
      </c>
      <c r="D28" s="183" t="s">
        <v>180</v>
      </c>
      <c r="E28" s="198">
        <v>649</v>
      </c>
      <c r="F28" s="178">
        <v>-650244.18000000005</v>
      </c>
      <c r="G28" s="177">
        <v>-567819.68000000005</v>
      </c>
      <c r="H28" s="177">
        <v>-541824.07999999996</v>
      </c>
      <c r="I28" s="177">
        <v>-474547.81</v>
      </c>
      <c r="J28" s="177">
        <v>-347593.25</v>
      </c>
    </row>
    <row r="29" spans="1:10" s="173" customFormat="1" ht="6.75" customHeight="1" x14ac:dyDescent="0.3">
      <c r="A29" s="70"/>
      <c r="B29" s="62"/>
      <c r="C29" s="62"/>
      <c r="D29" s="113"/>
      <c r="E29" s="281"/>
      <c r="F29" s="255"/>
      <c r="G29" s="304"/>
      <c r="H29" s="304"/>
      <c r="I29" s="304"/>
      <c r="J29" s="304"/>
    </row>
    <row r="30" spans="1:10" s="173" customFormat="1" ht="13.8" x14ac:dyDescent="0.3">
      <c r="A30" s="256"/>
      <c r="B30" s="223" t="s">
        <v>272</v>
      </c>
      <c r="C30" s="105"/>
      <c r="D30" s="164"/>
      <c r="E30" s="48" t="s">
        <v>273</v>
      </c>
      <c r="F30" s="273">
        <f>F8+F10+F11+F13+F14+F15+F18+F26</f>
        <v>-1758054.7299999595</v>
      </c>
      <c r="G30" s="272">
        <f>G8+G10+G11+G13+G14+G15+G18+G26</f>
        <v>22064242.39000003</v>
      </c>
      <c r="H30" s="272">
        <f>H8+H10+H11+H13+H14+H15+H18+H19+H23+H26</f>
        <v>22606306.470000029</v>
      </c>
      <c r="I30" s="272">
        <f>I8+I10+I11+I13+I14+I15+I18+I19+I23+I26</f>
        <v>-28339218.050000101</v>
      </c>
      <c r="J30" s="272">
        <f>J8+J10+J11+J13+J14+J15+J18+J19+J23+J26</f>
        <v>-34588323.960000008</v>
      </c>
    </row>
    <row r="31" spans="1:10" s="173" customFormat="1" ht="6" customHeight="1" thickBot="1" x14ac:dyDescent="0.35">
      <c r="A31" s="244"/>
      <c r="B31" s="109"/>
      <c r="C31" s="109"/>
      <c r="D31" s="109"/>
      <c r="E31" s="305"/>
      <c r="F31" s="306"/>
      <c r="G31" s="258"/>
      <c r="H31" s="258"/>
      <c r="I31" s="258"/>
      <c r="J31" s="258"/>
    </row>
    <row r="32" spans="1:10" s="173" customFormat="1" ht="14.1" customHeight="1" thickTop="1" x14ac:dyDescent="0.3">
      <c r="A32" s="38"/>
      <c r="B32" s="38"/>
      <c r="C32" s="38"/>
      <c r="D32" s="38"/>
      <c r="E32" s="148"/>
      <c r="F32" s="309"/>
      <c r="G32" s="307"/>
      <c r="H32" s="307"/>
      <c r="I32" s="308"/>
      <c r="J32" s="308"/>
    </row>
    <row r="33" spans="1:10" ht="13.8" x14ac:dyDescent="0.3">
      <c r="A33" s="44" t="s">
        <v>274</v>
      </c>
      <c r="B33" s="46"/>
      <c r="C33" s="46"/>
      <c r="D33" s="46"/>
      <c r="E33" s="46"/>
      <c r="F33" s="311"/>
      <c r="G33" s="310"/>
      <c r="H33" s="310"/>
      <c r="I33" s="310"/>
      <c r="J33" s="310"/>
    </row>
    <row r="34" spans="1:10" ht="6" customHeight="1" x14ac:dyDescent="0.3">
      <c r="A34" s="50"/>
      <c r="B34" s="51"/>
      <c r="C34" s="51"/>
      <c r="D34" s="51"/>
      <c r="E34" s="51"/>
      <c r="F34" s="312"/>
      <c r="G34" s="168"/>
      <c r="H34" s="168"/>
      <c r="I34" s="168"/>
      <c r="J34" s="168"/>
    </row>
    <row r="35" spans="1:10" s="173" customFormat="1" ht="13.8" x14ac:dyDescent="0.3">
      <c r="A35" s="70" t="s">
        <v>215</v>
      </c>
      <c r="B35" s="62" t="s">
        <v>275</v>
      </c>
      <c r="C35" s="62"/>
      <c r="D35" s="183" t="s">
        <v>170</v>
      </c>
      <c r="E35" s="297">
        <v>75</v>
      </c>
      <c r="F35" s="253">
        <v>3775.9</v>
      </c>
      <c r="G35" s="252">
        <v>27660.13</v>
      </c>
      <c r="H35" s="252">
        <v>12263.17</v>
      </c>
      <c r="I35" s="252">
        <v>9624.06</v>
      </c>
      <c r="J35" s="252">
        <v>21566.17</v>
      </c>
    </row>
    <row r="36" spans="1:10" s="173" customFormat="1" ht="13.8" x14ac:dyDescent="0.3">
      <c r="A36" s="70" t="s">
        <v>217</v>
      </c>
      <c r="B36" s="62" t="s">
        <v>276</v>
      </c>
      <c r="C36" s="62"/>
      <c r="D36" s="183" t="s">
        <v>180</v>
      </c>
      <c r="E36" s="198">
        <v>65</v>
      </c>
      <c r="F36" s="178">
        <v>-648579.36</v>
      </c>
      <c r="G36" s="177">
        <v>-501128.49</v>
      </c>
      <c r="H36" s="177">
        <v>-584783.09</v>
      </c>
      <c r="I36" s="177">
        <v>-516629.3</v>
      </c>
      <c r="J36" s="177">
        <v>-605598.98</v>
      </c>
    </row>
    <row r="37" spans="1:10" s="173" customFormat="1" ht="13.8" x14ac:dyDescent="0.3">
      <c r="A37" s="70" t="s">
        <v>359</v>
      </c>
      <c r="B37" s="62" t="s">
        <v>360</v>
      </c>
      <c r="C37" s="62"/>
      <c r="D37" s="183" t="s">
        <v>170</v>
      </c>
      <c r="E37" s="198">
        <v>769</v>
      </c>
      <c r="F37" s="357"/>
      <c r="G37" s="357"/>
      <c r="H37" s="177">
        <v>369318.04</v>
      </c>
      <c r="I37" s="177">
        <v>827574.4</v>
      </c>
      <c r="J37" s="177">
        <v>2044209.7</v>
      </c>
    </row>
    <row r="38" spans="1:10" s="173" customFormat="1" ht="13.8" x14ac:dyDescent="0.3">
      <c r="A38" s="70" t="s">
        <v>221</v>
      </c>
      <c r="B38" s="62" t="s">
        <v>361</v>
      </c>
      <c r="C38" s="62"/>
      <c r="D38" s="183" t="s">
        <v>180</v>
      </c>
      <c r="E38" s="198">
        <v>669</v>
      </c>
      <c r="F38" s="357"/>
      <c r="G38" s="357"/>
      <c r="H38" s="177">
        <v>-192317.62</v>
      </c>
      <c r="I38" s="177">
        <v>-71932.789999999994</v>
      </c>
      <c r="J38" s="177">
        <v>-47805.71</v>
      </c>
    </row>
    <row r="39" spans="1:10" s="271" customFormat="1" ht="6.75" customHeight="1" x14ac:dyDescent="0.3">
      <c r="A39" s="50"/>
      <c r="B39" s="62"/>
      <c r="C39" s="62"/>
      <c r="D39" s="183"/>
      <c r="E39" s="198"/>
      <c r="F39" s="363"/>
      <c r="G39" s="363"/>
      <c r="H39" s="188"/>
      <c r="I39" s="188"/>
      <c r="J39" s="188"/>
    </row>
    <row r="40" spans="1:10" s="173" customFormat="1" ht="13.8" x14ac:dyDescent="0.3">
      <c r="A40" s="256"/>
      <c r="B40" s="223" t="s">
        <v>277</v>
      </c>
      <c r="C40" s="105"/>
      <c r="D40" s="164"/>
      <c r="E40" s="48" t="s">
        <v>278</v>
      </c>
      <c r="F40" s="257">
        <f t="shared" ref="F40:G40" si="4">SUM(F35:F36)</f>
        <v>-644803.46</v>
      </c>
      <c r="G40" s="243">
        <f t="shared" si="4"/>
        <v>-473468.36</v>
      </c>
      <c r="H40" s="243">
        <f>SUM(H35:H38)</f>
        <v>-395519.49999999994</v>
      </c>
      <c r="I40" s="243">
        <f>SUM(I35:I38)</f>
        <v>248636.37000000005</v>
      </c>
      <c r="J40" s="243">
        <f>SUM(J35:J38)</f>
        <v>1412371.1800000002</v>
      </c>
    </row>
    <row r="41" spans="1:10" s="173" customFormat="1" ht="6" customHeight="1" thickBot="1" x14ac:dyDescent="0.35">
      <c r="A41" s="244"/>
      <c r="B41" s="109"/>
      <c r="C41" s="109"/>
      <c r="D41" s="109"/>
      <c r="E41" s="305"/>
      <c r="F41" s="306"/>
      <c r="G41" s="258"/>
      <c r="H41" s="258"/>
      <c r="I41" s="258"/>
      <c r="J41" s="258"/>
    </row>
    <row r="42" spans="1:10" s="173" customFormat="1" ht="15" customHeight="1" thickTop="1" x14ac:dyDescent="0.3">
      <c r="A42" s="72"/>
      <c r="B42" s="137"/>
      <c r="C42" s="137"/>
      <c r="D42" s="137"/>
      <c r="E42" s="313"/>
      <c r="F42" s="261"/>
      <c r="G42" s="260"/>
      <c r="H42" s="260"/>
      <c r="I42" s="260"/>
      <c r="J42" s="260"/>
    </row>
    <row r="43" spans="1:10" ht="13.8" x14ac:dyDescent="0.3">
      <c r="A43" s="44" t="s">
        <v>376</v>
      </c>
      <c r="B43" s="46"/>
      <c r="C43" s="46"/>
      <c r="D43" s="46"/>
      <c r="E43" s="46"/>
      <c r="F43" s="311"/>
      <c r="G43" s="310"/>
      <c r="H43" s="310"/>
      <c r="I43" s="310"/>
      <c r="J43" s="310"/>
    </row>
    <row r="44" spans="1:10" ht="4.5" customHeight="1" x14ac:dyDescent="0.3">
      <c r="A44" s="50"/>
      <c r="B44" s="51"/>
      <c r="C44" s="51"/>
      <c r="D44" s="51"/>
      <c r="E44" s="51"/>
      <c r="F44" s="312"/>
      <c r="G44" s="168"/>
      <c r="H44" s="168"/>
      <c r="I44" s="168"/>
      <c r="J44" s="168"/>
    </row>
    <row r="45" spans="1:10" s="173" customFormat="1" ht="13.8" x14ac:dyDescent="0.3">
      <c r="A45" s="70" t="s">
        <v>215</v>
      </c>
      <c r="B45" s="62" t="s">
        <v>279</v>
      </c>
      <c r="C45" s="62"/>
      <c r="D45" s="62"/>
      <c r="E45" s="167"/>
      <c r="F45" s="267">
        <f t="shared" ref="F45:G45" si="5">SUM(F46:F47)</f>
        <v>5739873.8799999999</v>
      </c>
      <c r="G45" s="266">
        <f t="shared" si="5"/>
        <v>2087455.27</v>
      </c>
      <c r="H45" s="358"/>
      <c r="I45" s="358"/>
      <c r="J45" s="358"/>
    </row>
    <row r="46" spans="1:10" s="173" customFormat="1" ht="13.8" x14ac:dyDescent="0.3">
      <c r="A46" s="70"/>
      <c r="B46" s="131" t="s">
        <v>280</v>
      </c>
      <c r="D46" s="183" t="s">
        <v>170</v>
      </c>
      <c r="E46" s="198">
        <v>765</v>
      </c>
      <c r="F46" s="178">
        <v>23876.45</v>
      </c>
      <c r="G46" s="177">
        <v>3649.69</v>
      </c>
      <c r="H46" s="357"/>
      <c r="I46" s="357"/>
      <c r="J46" s="357"/>
    </row>
    <row r="47" spans="1:10" s="173" customFormat="1" ht="13.8" x14ac:dyDescent="0.3">
      <c r="A47" s="70"/>
      <c r="B47" s="131" t="s">
        <v>281</v>
      </c>
      <c r="D47" s="183" t="s">
        <v>170</v>
      </c>
      <c r="E47" s="281" t="s">
        <v>282</v>
      </c>
      <c r="F47" s="178">
        <v>5715997.4299999997</v>
      </c>
      <c r="G47" s="177">
        <v>2083805.58</v>
      </c>
      <c r="H47" s="357"/>
      <c r="I47" s="357"/>
      <c r="J47" s="357"/>
    </row>
    <row r="48" spans="1:10" s="173" customFormat="1" ht="13.8" x14ac:dyDescent="0.3">
      <c r="A48" s="70" t="s">
        <v>217</v>
      </c>
      <c r="B48" s="62" t="s">
        <v>283</v>
      </c>
      <c r="C48" s="62"/>
      <c r="D48" s="183" t="s">
        <v>180</v>
      </c>
      <c r="E48" s="198">
        <v>66</v>
      </c>
      <c r="F48" s="178">
        <v>-4132968.71</v>
      </c>
      <c r="G48" s="177">
        <v>-8272010.1699999999</v>
      </c>
      <c r="H48" s="357"/>
      <c r="I48" s="357"/>
      <c r="J48" s="357"/>
    </row>
    <row r="49" spans="1:10" s="271" customFormat="1" ht="7.5" customHeight="1" x14ac:dyDescent="0.3">
      <c r="A49" s="70"/>
      <c r="B49" s="62"/>
      <c r="C49" s="62"/>
      <c r="D49" s="183"/>
      <c r="E49" s="198"/>
      <c r="F49" s="255"/>
      <c r="G49" s="226"/>
      <c r="H49" s="359"/>
      <c r="I49" s="359"/>
      <c r="J49" s="359"/>
    </row>
    <row r="50" spans="1:10" s="173" customFormat="1" ht="13.8" x14ac:dyDescent="0.3">
      <c r="A50" s="256"/>
      <c r="B50" s="223" t="s">
        <v>284</v>
      </c>
      <c r="C50" s="105"/>
      <c r="D50" s="164"/>
      <c r="E50" s="48" t="s">
        <v>285</v>
      </c>
      <c r="F50" s="273">
        <f t="shared" ref="F50:G50" si="6">F45+F48</f>
        <v>1606905.17</v>
      </c>
      <c r="G50" s="272">
        <f t="shared" si="6"/>
        <v>-6184554.9000000004</v>
      </c>
      <c r="H50" s="360"/>
      <c r="I50" s="360"/>
      <c r="J50" s="360"/>
    </row>
    <row r="51" spans="1:10" s="173" customFormat="1" ht="6" customHeight="1" thickBot="1" x14ac:dyDescent="0.35">
      <c r="A51" s="314"/>
      <c r="B51" s="109"/>
      <c r="C51" s="109"/>
      <c r="D51" s="109"/>
      <c r="E51" s="305"/>
      <c r="F51" s="306"/>
      <c r="G51" s="258"/>
      <c r="H51" s="361"/>
      <c r="I51" s="361"/>
      <c r="J51" s="361"/>
    </row>
    <row r="52" spans="1:10" s="173" customFormat="1" ht="14.1" customHeight="1" thickTop="1" x14ac:dyDescent="0.3">
      <c r="A52" s="146"/>
      <c r="B52" s="137"/>
      <c r="C52" s="137"/>
      <c r="D52" s="137"/>
      <c r="E52" s="313"/>
      <c r="F52" s="261"/>
      <c r="G52" s="260"/>
      <c r="H52" s="260"/>
      <c r="I52" s="260"/>
      <c r="J52" s="260"/>
    </row>
    <row r="53" spans="1:10" ht="13.8" x14ac:dyDescent="0.3">
      <c r="A53" s="44" t="s">
        <v>286</v>
      </c>
      <c r="B53" s="46"/>
      <c r="C53" s="46"/>
      <c r="D53" s="46"/>
      <c r="E53" s="46"/>
      <c r="F53" s="311"/>
      <c r="G53" s="310"/>
      <c r="H53" s="310"/>
      <c r="I53" s="310"/>
      <c r="J53" s="310"/>
    </row>
    <row r="54" spans="1:10" ht="3.75" customHeight="1" x14ac:dyDescent="0.3">
      <c r="A54" s="50"/>
      <c r="B54" s="51"/>
      <c r="C54" s="51"/>
      <c r="D54" s="51"/>
      <c r="E54" s="51"/>
      <c r="F54" s="312"/>
      <c r="G54" s="168"/>
      <c r="H54" s="168"/>
      <c r="I54" s="168"/>
      <c r="J54" s="168"/>
    </row>
    <row r="55" spans="1:10" ht="12.75" customHeight="1" x14ac:dyDescent="0.3">
      <c r="A55" s="315"/>
      <c r="B55" s="61" t="s">
        <v>272</v>
      </c>
      <c r="C55" s="38"/>
      <c r="D55" s="269"/>
      <c r="E55" s="167"/>
      <c r="F55" s="253">
        <f t="shared" ref="F55:H55" si="7">F30</f>
        <v>-1758054.7299999595</v>
      </c>
      <c r="G55" s="253">
        <f t="shared" si="7"/>
        <v>22064242.39000003</v>
      </c>
      <c r="H55" s="253">
        <f t="shared" si="7"/>
        <v>22606306.470000029</v>
      </c>
      <c r="I55" s="253">
        <f t="shared" ref="I55:J55" si="8">I30</f>
        <v>-28339218.050000101</v>
      </c>
      <c r="J55" s="253">
        <f t="shared" si="8"/>
        <v>-34588323.960000008</v>
      </c>
    </row>
    <row r="56" spans="1:10" ht="12.75" customHeight="1" x14ac:dyDescent="0.3">
      <c r="A56" s="315"/>
      <c r="B56" s="61" t="s">
        <v>277</v>
      </c>
      <c r="C56" s="38"/>
      <c r="D56" s="269"/>
      <c r="E56" s="281"/>
      <c r="F56" s="267">
        <f t="shared" ref="F56:H56" si="9">F40</f>
        <v>-644803.46</v>
      </c>
      <c r="G56" s="267">
        <f t="shared" si="9"/>
        <v>-473468.36</v>
      </c>
      <c r="H56" s="267">
        <f t="shared" si="9"/>
        <v>-395519.49999999994</v>
      </c>
      <c r="I56" s="267">
        <f t="shared" ref="I56:J56" si="10">I40</f>
        <v>248636.37000000005</v>
      </c>
      <c r="J56" s="267">
        <f t="shared" si="10"/>
        <v>1412371.1800000002</v>
      </c>
    </row>
    <row r="57" spans="1:10" s="173" customFormat="1" ht="13.8" x14ac:dyDescent="0.3">
      <c r="A57" s="315"/>
      <c r="B57" s="61" t="s">
        <v>284</v>
      </c>
      <c r="C57" s="38"/>
      <c r="D57" s="269"/>
      <c r="E57" s="281"/>
      <c r="F57" s="267">
        <f>F50</f>
        <v>1606905.17</v>
      </c>
      <c r="G57" s="267">
        <f>G50</f>
        <v>-6184554.9000000004</v>
      </c>
      <c r="H57" s="358"/>
      <c r="I57" s="358"/>
      <c r="J57" s="358"/>
    </row>
    <row r="58" spans="1:10" s="173" customFormat="1" ht="6" customHeight="1" x14ac:dyDescent="0.3">
      <c r="A58" s="50"/>
      <c r="B58" s="51"/>
      <c r="C58" s="51"/>
      <c r="D58" s="51"/>
      <c r="E58" s="135"/>
      <c r="F58" s="265"/>
      <c r="G58" s="264"/>
      <c r="H58" s="362"/>
      <c r="I58" s="362"/>
      <c r="J58" s="362"/>
    </row>
    <row r="59" spans="1:10" s="173" customFormat="1" ht="15" x14ac:dyDescent="0.3">
      <c r="A59" s="190" t="s">
        <v>223</v>
      </c>
      <c r="B59" s="316" t="s">
        <v>350</v>
      </c>
      <c r="D59" s="317"/>
      <c r="F59" s="273">
        <f t="shared" ref="F59:H59" si="11">SUM(F55:F57)</f>
        <v>-795953.01999995951</v>
      </c>
      <c r="G59" s="318">
        <f t="shared" si="11"/>
        <v>15406219.130000031</v>
      </c>
      <c r="H59" s="318">
        <f t="shared" si="11"/>
        <v>22210786.970000029</v>
      </c>
      <c r="I59" s="318">
        <f t="shared" ref="I59:J59" si="12">SUM(I55:I57)</f>
        <v>-28090581.6800001</v>
      </c>
      <c r="J59" s="318">
        <f t="shared" si="12"/>
        <v>-33175952.780000009</v>
      </c>
    </row>
    <row r="60" spans="1:10" s="271" customFormat="1" ht="14.25" customHeight="1" thickBot="1" x14ac:dyDescent="0.35">
      <c r="A60" s="200"/>
      <c r="B60" s="319" t="s">
        <v>322</v>
      </c>
      <c r="C60" s="320"/>
      <c r="D60" s="5" t="s">
        <v>318</v>
      </c>
      <c r="E60" s="321"/>
      <c r="F60" s="322"/>
      <c r="G60" s="321"/>
      <c r="H60" s="321"/>
      <c r="I60" s="321"/>
      <c r="J60" s="321"/>
    </row>
    <row r="61" spans="1:10" s="271" customFormat="1" ht="14.4" thickTop="1" x14ac:dyDescent="0.3">
      <c r="A61" s="62"/>
      <c r="B61" s="192"/>
      <c r="C61" s="62"/>
      <c r="D61" s="62"/>
      <c r="E61" s="113"/>
      <c r="F61" s="323"/>
      <c r="G61" s="113"/>
      <c r="H61" s="113"/>
      <c r="I61" s="113"/>
      <c r="J61" s="113"/>
    </row>
    <row r="62" spans="1:10" s="38" customFormat="1" ht="13.8" x14ac:dyDescent="0.3">
      <c r="F62" s="40"/>
    </row>
    <row r="63" spans="1:10" s="173" customFormat="1" ht="15" customHeight="1" x14ac:dyDescent="0.2">
      <c r="E63" s="324"/>
      <c r="F63" s="325"/>
      <c r="G63" s="324"/>
      <c r="H63" s="324"/>
      <c r="I63" s="324"/>
      <c r="J63" s="324"/>
    </row>
    <row r="64" spans="1:10" s="173" customFormat="1" ht="15" customHeight="1" x14ac:dyDescent="0.2">
      <c r="E64" s="324"/>
      <c r="F64" s="325"/>
      <c r="G64" s="324"/>
      <c r="H64" s="324"/>
      <c r="I64" s="324"/>
      <c r="J64" s="324"/>
    </row>
    <row r="65" spans="5:10" s="173" customFormat="1" ht="9.6" x14ac:dyDescent="0.2">
      <c r="E65" s="324"/>
      <c r="F65" s="325"/>
      <c r="G65" s="324"/>
      <c r="H65" s="324"/>
      <c r="I65" s="324"/>
      <c r="J65" s="324"/>
    </row>
    <row r="66" spans="5:10" s="173" customFormat="1" ht="9.6" x14ac:dyDescent="0.2">
      <c r="E66" s="324"/>
      <c r="F66" s="325"/>
      <c r="G66" s="324"/>
      <c r="H66" s="324"/>
      <c r="I66" s="324"/>
      <c r="J66" s="324"/>
    </row>
    <row r="67" spans="5:10" s="173" customFormat="1" ht="9.6" x14ac:dyDescent="0.2">
      <c r="E67" s="324"/>
      <c r="F67" s="326"/>
      <c r="G67" s="326"/>
      <c r="H67" s="326"/>
      <c r="I67" s="326"/>
      <c r="J67" s="326"/>
    </row>
    <row r="68" spans="5:10" s="173" customFormat="1" ht="9.6" x14ac:dyDescent="0.2">
      <c r="E68" s="324"/>
      <c r="F68" s="325"/>
      <c r="G68" s="324"/>
      <c r="H68" s="324"/>
      <c r="I68" s="324"/>
      <c r="J68" s="324"/>
    </row>
    <row r="69" spans="5:10" s="173" customFormat="1" ht="9.6" x14ac:dyDescent="0.2">
      <c r="E69" s="324"/>
      <c r="F69" s="325"/>
      <c r="G69" s="324"/>
      <c r="H69" s="324"/>
      <c r="I69" s="324"/>
      <c r="J69" s="324"/>
    </row>
    <row r="70" spans="5:10" s="173" customFormat="1" ht="9.6" x14ac:dyDescent="0.2">
      <c r="F70" s="325"/>
      <c r="G70" s="324"/>
      <c r="H70" s="324"/>
      <c r="I70" s="324"/>
      <c r="J70" s="324"/>
    </row>
    <row r="71" spans="5:10" s="173" customFormat="1" ht="9.6" x14ac:dyDescent="0.2">
      <c r="F71" s="325"/>
      <c r="G71" s="324"/>
      <c r="H71" s="324"/>
      <c r="I71" s="324"/>
      <c r="J71" s="324"/>
    </row>
    <row r="72" spans="5:10" s="173" customFormat="1" ht="9.6" x14ac:dyDescent="0.2">
      <c r="F72" s="325"/>
      <c r="G72" s="324"/>
      <c r="H72" s="324"/>
      <c r="I72" s="324"/>
      <c r="J72" s="324"/>
    </row>
    <row r="73" spans="5:10" s="173" customFormat="1" ht="9.6" x14ac:dyDescent="0.2">
      <c r="F73" s="325"/>
      <c r="G73" s="324"/>
      <c r="H73" s="324"/>
      <c r="I73" s="324"/>
      <c r="J73" s="324"/>
    </row>
    <row r="74" spans="5:10" s="173" customFormat="1" ht="9.6" x14ac:dyDescent="0.2">
      <c r="E74" s="324"/>
      <c r="F74" s="325"/>
      <c r="G74" s="324"/>
      <c r="H74" s="324"/>
      <c r="I74" s="324"/>
      <c r="J74" s="324"/>
    </row>
    <row r="75" spans="5:10" s="173" customFormat="1" ht="9.6" x14ac:dyDescent="0.2">
      <c r="E75" s="324"/>
      <c r="F75" s="325"/>
      <c r="G75" s="324"/>
      <c r="H75" s="324"/>
      <c r="I75" s="324"/>
      <c r="J75" s="324"/>
    </row>
  </sheetData>
  <hyperlinks>
    <hyperlink ref="D9" location="'Uitsplitsing per VI'!A145" display="Uitsplitsing per VI" xr:uid="{00000000-0004-0000-0700-000000000000}"/>
    <hyperlink ref="D60" location="'Uitsplitsing per VI'!A158" display="Uitsplitsing per VI" xr:uid="{00000000-0004-0000-0700-000001000000}"/>
  </hyperlinks>
  <pageMargins left="0.39370078740157483" right="0.19685039370078741" top="0.78740157480314965" bottom="0.47244094488188981" header="0.51181102362204722" footer="0.11811023622047245"/>
  <pageSetup paperSize="8" scale="60" orientation="landscape" r:id="rId1"/>
  <headerFooter alignWithMargins="0">
    <oddFooter>&amp;R&amp;8&amp;Z&amp;F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1:G168"/>
  <sheetViews>
    <sheetView topLeftCell="A34" workbookViewId="0">
      <selection activeCell="J15" sqref="J15"/>
    </sheetView>
  </sheetViews>
  <sheetFormatPr defaultColWidth="8.88671875" defaultRowHeight="14.4" x14ac:dyDescent="0.3"/>
  <cols>
    <col min="1" max="1" width="6.6640625" style="11" customWidth="1"/>
    <col min="2" max="6" width="21.6640625" style="11" customWidth="1"/>
    <col min="7" max="7" width="11.5546875" style="11" bestFit="1" customWidth="1"/>
    <col min="8" max="16384" width="8.88671875" style="11"/>
  </cols>
  <sheetData>
    <row r="1" spans="1:6" ht="18" x14ac:dyDescent="0.35">
      <c r="A1" s="327" t="s">
        <v>326</v>
      </c>
    </row>
    <row r="2" spans="1:6" ht="15.6" x14ac:dyDescent="0.3">
      <c r="A2" s="328">
        <v>100</v>
      </c>
      <c r="B2" s="36" t="s">
        <v>327</v>
      </c>
    </row>
    <row r="3" spans="1:6" ht="15.6" x14ac:dyDescent="0.3">
      <c r="A3" s="328">
        <v>200</v>
      </c>
      <c r="B3" s="36" t="s">
        <v>328</v>
      </c>
    </row>
    <row r="4" spans="1:6" ht="15.6" x14ac:dyDescent="0.3">
      <c r="A4" s="328">
        <v>300</v>
      </c>
      <c r="B4" s="36" t="s">
        <v>329</v>
      </c>
    </row>
    <row r="5" spans="1:6" ht="15.6" x14ac:dyDescent="0.3">
      <c r="A5" s="328">
        <v>400</v>
      </c>
      <c r="B5" s="36" t="s">
        <v>330</v>
      </c>
    </row>
    <row r="6" spans="1:6" ht="15.6" x14ac:dyDescent="0.3">
      <c r="A6" s="328">
        <v>500</v>
      </c>
      <c r="B6" s="36" t="s">
        <v>331</v>
      </c>
    </row>
    <row r="7" spans="1:6" ht="15.6" x14ac:dyDescent="0.3">
      <c r="A7" s="328">
        <v>600</v>
      </c>
      <c r="B7" s="36" t="s">
        <v>332</v>
      </c>
    </row>
    <row r="8" spans="1:6" ht="15.6" x14ac:dyDescent="0.3">
      <c r="A8" s="328">
        <v>900</v>
      </c>
      <c r="B8" s="36" t="s">
        <v>340</v>
      </c>
    </row>
    <row r="9" spans="1:6" x14ac:dyDescent="0.3">
      <c r="A9" s="329"/>
    </row>
    <row r="11" spans="1:6" ht="21" x14ac:dyDescent="0.4">
      <c r="A11" s="330" t="s">
        <v>311</v>
      </c>
      <c r="B11" s="331"/>
      <c r="C11" s="331"/>
      <c r="D11" s="331"/>
      <c r="E11" s="331"/>
      <c r="F11" s="331"/>
    </row>
    <row r="12" spans="1:6" ht="10.199999999999999" customHeight="1" x14ac:dyDescent="0.3">
      <c r="A12" s="332"/>
    </row>
    <row r="13" spans="1:6" s="333" customFormat="1" ht="18" x14ac:dyDescent="0.35">
      <c r="A13" s="327" t="s">
        <v>288</v>
      </c>
    </row>
    <row r="14" spans="1:6" ht="8.4" customHeight="1" x14ac:dyDescent="0.3">
      <c r="A14" s="332"/>
    </row>
    <row r="15" spans="1:6" s="36" customFormat="1" ht="15.6" x14ac:dyDescent="0.3">
      <c r="A15" s="334" t="s">
        <v>289</v>
      </c>
    </row>
    <row r="17" spans="1:6" x14ac:dyDescent="0.3">
      <c r="A17" s="335" t="s">
        <v>290</v>
      </c>
      <c r="B17" s="335">
        <v>2013</v>
      </c>
      <c r="C17" s="335">
        <v>2014</v>
      </c>
      <c r="D17" s="335">
        <v>2015</v>
      </c>
      <c r="E17" s="335">
        <v>2016</v>
      </c>
      <c r="F17" s="335">
        <v>2017</v>
      </c>
    </row>
    <row r="18" spans="1:6" x14ac:dyDescent="0.3">
      <c r="A18" s="336">
        <v>100</v>
      </c>
      <c r="B18" s="337">
        <v>325497089.24000001</v>
      </c>
      <c r="C18" s="337">
        <v>342774433.69</v>
      </c>
      <c r="D18" s="337">
        <v>312960647.07999998</v>
      </c>
      <c r="E18" s="337">
        <v>297364650.52999997</v>
      </c>
      <c r="F18" s="337">
        <v>296953370.19</v>
      </c>
    </row>
    <row r="19" spans="1:6" x14ac:dyDescent="0.3">
      <c r="A19" s="338">
        <v>200</v>
      </c>
      <c r="B19" s="339">
        <v>35876178.049999997</v>
      </c>
      <c r="C19" s="339">
        <v>41938293.140000001</v>
      </c>
      <c r="D19" s="339">
        <v>42066547.369999997</v>
      </c>
      <c r="E19" s="339">
        <v>43057171.960000001</v>
      </c>
      <c r="F19" s="339">
        <v>46699449.659999996</v>
      </c>
    </row>
    <row r="20" spans="1:6" x14ac:dyDescent="0.3">
      <c r="A20" s="338">
        <v>300</v>
      </c>
      <c r="B20" s="339">
        <v>201447042.38999999</v>
      </c>
      <c r="C20" s="339">
        <v>220403428.5</v>
      </c>
      <c r="D20" s="339">
        <v>192059476.66999999</v>
      </c>
      <c r="E20" s="339">
        <v>174971282.18000001</v>
      </c>
      <c r="F20" s="339">
        <v>169932708.80000001</v>
      </c>
    </row>
    <row r="21" spans="1:6" x14ac:dyDescent="0.3">
      <c r="A21" s="338">
        <v>400</v>
      </c>
      <c r="B21" s="339">
        <v>44003610.369999997</v>
      </c>
      <c r="C21" s="339">
        <v>44531968.579999998</v>
      </c>
      <c r="D21" s="339">
        <v>38736346.859999999</v>
      </c>
      <c r="E21" s="339">
        <v>33736391.539999999</v>
      </c>
      <c r="F21" s="339">
        <v>30795738.329999998</v>
      </c>
    </row>
    <row r="22" spans="1:6" x14ac:dyDescent="0.3">
      <c r="A22" s="338">
        <v>500</v>
      </c>
      <c r="B22" s="339">
        <v>73893366.379999995</v>
      </c>
      <c r="C22" s="339">
        <v>87501835.590000004</v>
      </c>
      <c r="D22" s="339">
        <v>77334649.569999993</v>
      </c>
      <c r="E22" s="339">
        <v>72977611.469999999</v>
      </c>
      <c r="F22" s="339">
        <v>74188057.340000004</v>
      </c>
    </row>
    <row r="23" spans="1:6" x14ac:dyDescent="0.3">
      <c r="A23" s="338">
        <v>600</v>
      </c>
      <c r="B23" s="339">
        <v>15708405.49</v>
      </c>
      <c r="C23" s="339">
        <v>17192974.57</v>
      </c>
      <c r="D23" s="339">
        <v>17256391.93</v>
      </c>
      <c r="E23" s="339">
        <v>18439071.109999999</v>
      </c>
      <c r="F23" s="339">
        <v>20412483.359999999</v>
      </c>
    </row>
    <row r="24" spans="1:6" x14ac:dyDescent="0.3">
      <c r="A24" s="340">
        <v>900</v>
      </c>
      <c r="B24" s="341">
        <v>9905108.8300000001</v>
      </c>
      <c r="C24" s="341">
        <v>9890757.5399999991</v>
      </c>
      <c r="D24" s="341">
        <v>10978488.880000001</v>
      </c>
      <c r="E24" s="341">
        <v>12899327.779999999</v>
      </c>
      <c r="F24" s="341">
        <v>15613057.01</v>
      </c>
    </row>
    <row r="25" spans="1:6" x14ac:dyDescent="0.3">
      <c r="A25" s="342" t="s">
        <v>291</v>
      </c>
      <c r="B25" s="343">
        <f t="shared" ref="B25:C25" si="0">SUM(B18:B24)</f>
        <v>706330800.75000012</v>
      </c>
      <c r="C25" s="343">
        <f t="shared" si="0"/>
        <v>764233691.61000001</v>
      </c>
      <c r="D25" s="343">
        <f>SUM(D18:D24)</f>
        <v>691392548.3599999</v>
      </c>
      <c r="E25" s="343">
        <f>SUM(E18:E24)</f>
        <v>653445506.56999993</v>
      </c>
      <c r="F25" s="343">
        <f>SUM(F18:F24)</f>
        <v>654594864.69000006</v>
      </c>
    </row>
    <row r="27" spans="1:6" s="333" customFormat="1" ht="18" x14ac:dyDescent="0.35">
      <c r="A27" s="327" t="s">
        <v>292</v>
      </c>
    </row>
    <row r="28" spans="1:6" ht="7.2" customHeight="1" x14ac:dyDescent="0.3">
      <c r="A28" s="344"/>
    </row>
    <row r="29" spans="1:6" s="36" customFormat="1" ht="15.6" x14ac:dyDescent="0.3">
      <c r="A29" s="334" t="s">
        <v>293</v>
      </c>
    </row>
    <row r="30" spans="1:6" x14ac:dyDescent="0.3">
      <c r="A30" s="344"/>
    </row>
    <row r="31" spans="1:6" x14ac:dyDescent="0.3">
      <c r="A31" s="344" t="s">
        <v>111</v>
      </c>
    </row>
    <row r="32" spans="1:6" x14ac:dyDescent="0.3">
      <c r="A32" s="344"/>
    </row>
    <row r="33" spans="1:7" x14ac:dyDescent="0.3">
      <c r="A33" s="344" t="s">
        <v>294</v>
      </c>
    </row>
    <row r="35" spans="1:7" x14ac:dyDescent="0.3">
      <c r="A35" s="335" t="s">
        <v>290</v>
      </c>
      <c r="B35" s="335">
        <v>2013</v>
      </c>
      <c r="C35" s="335">
        <v>2014</v>
      </c>
      <c r="D35" s="335">
        <v>2015</v>
      </c>
      <c r="E35" s="335">
        <v>2016</v>
      </c>
      <c r="F35" s="335">
        <v>2017</v>
      </c>
    </row>
    <row r="36" spans="1:7" x14ac:dyDescent="0.3">
      <c r="A36" s="336">
        <v>100</v>
      </c>
      <c r="B36" s="337">
        <v>552517815.75999999</v>
      </c>
      <c r="C36" s="337">
        <v>605087955.63999999</v>
      </c>
      <c r="D36" s="337">
        <v>628919552.17999995</v>
      </c>
      <c r="E36" s="337">
        <v>637917308.22000003</v>
      </c>
      <c r="F36" s="337">
        <v>638992499.21000004</v>
      </c>
      <c r="G36" s="345"/>
    </row>
    <row r="37" spans="1:7" x14ac:dyDescent="0.3">
      <c r="A37" s="338">
        <v>200</v>
      </c>
      <c r="B37" s="339">
        <v>72860188.829999998</v>
      </c>
      <c r="C37" s="339">
        <v>78638735.599999994</v>
      </c>
      <c r="D37" s="339">
        <v>80033405.25</v>
      </c>
      <c r="E37" s="339">
        <v>79298546.629999995</v>
      </c>
      <c r="F37" s="339">
        <v>82539098.159999996</v>
      </c>
      <c r="G37" s="345"/>
    </row>
    <row r="38" spans="1:7" x14ac:dyDescent="0.3">
      <c r="A38" s="338">
        <v>300</v>
      </c>
      <c r="B38" s="339">
        <v>589363365.16999996</v>
      </c>
      <c r="C38" s="339">
        <v>636288566.50999999</v>
      </c>
      <c r="D38" s="339">
        <v>631567679.49000001</v>
      </c>
      <c r="E38" s="339">
        <v>598842464.79999995</v>
      </c>
      <c r="F38" s="339">
        <v>605973176.44000006</v>
      </c>
      <c r="G38" s="345"/>
    </row>
    <row r="39" spans="1:7" x14ac:dyDescent="0.3">
      <c r="A39" s="338">
        <v>400</v>
      </c>
      <c r="B39" s="339">
        <v>85173337.459999993</v>
      </c>
      <c r="C39" s="339">
        <v>92333929.709999993</v>
      </c>
      <c r="D39" s="339">
        <v>90801049.989999995</v>
      </c>
      <c r="E39" s="339">
        <v>86295895.040000007</v>
      </c>
      <c r="F39" s="339">
        <v>86049890.200000003</v>
      </c>
      <c r="G39" s="345"/>
    </row>
    <row r="40" spans="1:7" x14ac:dyDescent="0.3">
      <c r="A40" s="338">
        <v>500</v>
      </c>
      <c r="B40" s="339">
        <v>246622479.03999999</v>
      </c>
      <c r="C40" s="339">
        <v>272870513.29000002</v>
      </c>
      <c r="D40" s="339">
        <v>281387466.22000003</v>
      </c>
      <c r="E40" s="339">
        <v>280335209.04000002</v>
      </c>
      <c r="F40" s="339">
        <v>287084631.88</v>
      </c>
      <c r="G40" s="345"/>
    </row>
    <row r="41" spans="1:7" x14ac:dyDescent="0.3">
      <c r="A41" s="340">
        <v>600</v>
      </c>
      <c r="B41" s="341">
        <v>10255247.57</v>
      </c>
      <c r="C41" s="341">
        <v>10762418.119999999</v>
      </c>
      <c r="D41" s="341">
        <v>11363042.380000001</v>
      </c>
      <c r="E41" s="341">
        <v>10890175.65</v>
      </c>
      <c r="F41" s="381">
        <v>11670342.09</v>
      </c>
    </row>
    <row r="42" spans="1:7" x14ac:dyDescent="0.3">
      <c r="A42" s="342" t="s">
        <v>291</v>
      </c>
      <c r="B42" s="343">
        <f t="shared" ref="B42:D42" si="1">SUM(B36:B41)</f>
        <v>1556792433.8299999</v>
      </c>
      <c r="C42" s="343">
        <f t="shared" si="1"/>
        <v>1695982118.8699999</v>
      </c>
      <c r="D42" s="343">
        <f t="shared" si="1"/>
        <v>1724072195.5100002</v>
      </c>
      <c r="E42" s="343">
        <f t="shared" ref="E42" si="2">SUM(E36:E41)</f>
        <v>1693579599.3800001</v>
      </c>
      <c r="F42" s="343">
        <f>SUM(F36:F41)</f>
        <v>1712309637.9799998</v>
      </c>
    </row>
    <row r="44" spans="1:7" x14ac:dyDescent="0.3">
      <c r="A44" s="344" t="s">
        <v>295</v>
      </c>
    </row>
    <row r="46" spans="1:7" x14ac:dyDescent="0.3">
      <c r="A46" s="335" t="s">
        <v>290</v>
      </c>
      <c r="B46" s="335">
        <v>2013</v>
      </c>
      <c r="C46" s="335">
        <v>2014</v>
      </c>
      <c r="D46" s="335">
        <v>2015</v>
      </c>
      <c r="E46" s="335">
        <v>2016</v>
      </c>
      <c r="F46" s="335">
        <v>2017</v>
      </c>
    </row>
    <row r="47" spans="1:7" x14ac:dyDescent="0.3">
      <c r="A47" s="346">
        <v>100</v>
      </c>
      <c r="B47" s="347">
        <v>277244196.63999999</v>
      </c>
      <c r="C47" s="347">
        <v>277800955.60000002</v>
      </c>
      <c r="D47" s="347">
        <v>269894232.13999999</v>
      </c>
      <c r="E47" s="347">
        <v>271207213.94</v>
      </c>
      <c r="F47" s="347">
        <v>264068624.06</v>
      </c>
      <c r="G47" s="345"/>
    </row>
    <row r="48" spans="1:7" x14ac:dyDescent="0.3">
      <c r="A48" s="348">
        <v>200</v>
      </c>
      <c r="B48" s="349">
        <v>26813181.350000001</v>
      </c>
      <c r="C48" s="349">
        <v>27322064.390000001</v>
      </c>
      <c r="D48" s="349">
        <v>26342120.359999999</v>
      </c>
      <c r="E48" s="349">
        <v>28041482.18</v>
      </c>
      <c r="F48" s="349">
        <v>27555542.84</v>
      </c>
      <c r="G48" s="345"/>
    </row>
    <row r="49" spans="1:7" x14ac:dyDescent="0.3">
      <c r="A49" s="348">
        <v>300</v>
      </c>
      <c r="B49" s="349">
        <v>183868780.65000001</v>
      </c>
      <c r="C49" s="349">
        <v>178879213.59999999</v>
      </c>
      <c r="D49" s="349">
        <v>174329420.19999999</v>
      </c>
      <c r="E49" s="349">
        <v>175353215.19999999</v>
      </c>
      <c r="F49" s="349">
        <v>172760592.77000001</v>
      </c>
      <c r="G49" s="345"/>
    </row>
    <row r="50" spans="1:7" x14ac:dyDescent="0.3">
      <c r="A50" s="348">
        <v>400</v>
      </c>
      <c r="B50" s="349">
        <v>28487152.829999998</v>
      </c>
      <c r="C50" s="349">
        <v>27527538.77</v>
      </c>
      <c r="D50" s="349">
        <v>28012347.16</v>
      </c>
      <c r="E50" s="349">
        <v>27533482</v>
      </c>
      <c r="F50" s="349">
        <v>27086867.079999998</v>
      </c>
      <c r="G50" s="345"/>
    </row>
    <row r="51" spans="1:7" x14ac:dyDescent="0.3">
      <c r="A51" s="348">
        <v>500</v>
      </c>
      <c r="B51" s="349">
        <v>119876326.90000001</v>
      </c>
      <c r="C51" s="349">
        <v>121146540.62</v>
      </c>
      <c r="D51" s="349">
        <v>119200870.63</v>
      </c>
      <c r="E51" s="349">
        <v>122332624.17</v>
      </c>
      <c r="F51" s="349">
        <v>124553468.12</v>
      </c>
      <c r="G51" s="345"/>
    </row>
    <row r="52" spans="1:7" x14ac:dyDescent="0.3">
      <c r="A52" s="348">
        <v>600</v>
      </c>
      <c r="B52" s="349">
        <v>3099243.05</v>
      </c>
      <c r="C52" s="349">
        <v>3209579.48</v>
      </c>
      <c r="D52" s="349">
        <v>3179589.32</v>
      </c>
      <c r="E52" s="349">
        <v>3362408.73</v>
      </c>
      <c r="F52" s="349">
        <v>3487202.25</v>
      </c>
    </row>
    <row r="53" spans="1:7" x14ac:dyDescent="0.3">
      <c r="A53" s="342" t="s">
        <v>291</v>
      </c>
      <c r="B53" s="343">
        <f t="shared" ref="B53:F53" si="3">SUM(B47:B52)</f>
        <v>639388881.41999996</v>
      </c>
      <c r="C53" s="343">
        <f t="shared" si="3"/>
        <v>635885892.46000004</v>
      </c>
      <c r="D53" s="343">
        <f t="shared" si="3"/>
        <v>620958579.81000006</v>
      </c>
      <c r="E53" s="343">
        <f t="shared" ref="E53" si="4">SUM(E47:E52)</f>
        <v>627830426.22000003</v>
      </c>
      <c r="F53" s="343">
        <f t="shared" si="3"/>
        <v>619512297.11999989</v>
      </c>
    </row>
    <row r="55" spans="1:7" x14ac:dyDescent="0.3">
      <c r="A55" s="344" t="s">
        <v>296</v>
      </c>
    </row>
    <row r="57" spans="1:7" x14ac:dyDescent="0.3">
      <c r="A57" s="335" t="s">
        <v>290</v>
      </c>
      <c r="B57" s="335">
        <v>2013</v>
      </c>
      <c r="C57" s="335">
        <v>2014</v>
      </c>
      <c r="D57" s="335">
        <v>2015</v>
      </c>
      <c r="E57" s="335">
        <v>2016</v>
      </c>
      <c r="F57" s="335">
        <v>2017</v>
      </c>
    </row>
    <row r="58" spans="1:7" x14ac:dyDescent="0.3">
      <c r="A58" s="348">
        <v>100</v>
      </c>
      <c r="B58" s="349">
        <v>1450887172.4300001</v>
      </c>
      <c r="C58" s="349">
        <v>1525515744.0699999</v>
      </c>
      <c r="D58" s="349">
        <v>1644380821.1900001</v>
      </c>
      <c r="E58" s="349">
        <v>1773217419.4200001</v>
      </c>
      <c r="F58" s="349">
        <v>1874691442.9200001</v>
      </c>
      <c r="G58" s="345"/>
    </row>
    <row r="59" spans="1:7" x14ac:dyDescent="0.3">
      <c r="A59" s="338">
        <v>200</v>
      </c>
      <c r="B59" s="339">
        <v>183445558.53999999</v>
      </c>
      <c r="C59" s="339">
        <v>200370133.59</v>
      </c>
      <c r="D59" s="339">
        <v>221576699.97</v>
      </c>
      <c r="E59" s="339">
        <v>245677269.71000001</v>
      </c>
      <c r="F59" s="339">
        <v>266088781.05000001</v>
      </c>
      <c r="G59" s="345"/>
    </row>
    <row r="60" spans="1:7" x14ac:dyDescent="0.3">
      <c r="A60" s="338">
        <v>300</v>
      </c>
      <c r="B60" s="339">
        <v>1507406815.96</v>
      </c>
      <c r="C60" s="339">
        <v>1625541994.9000001</v>
      </c>
      <c r="D60" s="339">
        <v>1778718394.72</v>
      </c>
      <c r="E60" s="339">
        <v>1933977829.5899999</v>
      </c>
      <c r="F60" s="339">
        <v>2075919584.8199999</v>
      </c>
      <c r="G60" s="345"/>
    </row>
    <row r="61" spans="1:7" x14ac:dyDescent="0.3">
      <c r="A61" s="338">
        <v>400</v>
      </c>
      <c r="B61" s="339">
        <v>257275315.65000001</v>
      </c>
      <c r="C61" s="339">
        <v>269400030.01999998</v>
      </c>
      <c r="D61" s="339">
        <v>282786888.10000002</v>
      </c>
      <c r="E61" s="339">
        <v>298727797.25999999</v>
      </c>
      <c r="F61" s="339">
        <v>308395628.69</v>
      </c>
      <c r="G61" s="345"/>
    </row>
    <row r="62" spans="1:7" x14ac:dyDescent="0.3">
      <c r="A62" s="338">
        <v>500</v>
      </c>
      <c r="B62" s="339">
        <v>616368927.39999998</v>
      </c>
      <c r="C62" s="339">
        <v>665182981.67999995</v>
      </c>
      <c r="D62" s="339">
        <v>733232850.27999997</v>
      </c>
      <c r="E62" s="339">
        <v>803149513.35000002</v>
      </c>
      <c r="F62" s="339">
        <v>861672995.84000003</v>
      </c>
      <c r="G62" s="345"/>
    </row>
    <row r="63" spans="1:7" x14ac:dyDescent="0.3">
      <c r="A63" s="348">
        <v>600</v>
      </c>
      <c r="B63" s="349">
        <v>23970738.690000001</v>
      </c>
      <c r="C63" s="349">
        <v>25840888.82</v>
      </c>
      <c r="D63" s="349">
        <v>27620966.109999999</v>
      </c>
      <c r="E63" s="349">
        <v>27211132.710000001</v>
      </c>
      <c r="F63" s="349">
        <v>32580733.120000001</v>
      </c>
    </row>
    <row r="64" spans="1:7" x14ac:dyDescent="0.3">
      <c r="A64" s="350" t="s">
        <v>291</v>
      </c>
      <c r="B64" s="343">
        <f t="shared" ref="B64:F64" si="5">SUM(B58:B63)</f>
        <v>4039354528.6700006</v>
      </c>
      <c r="C64" s="343">
        <f t="shared" si="5"/>
        <v>4311851773.0799999</v>
      </c>
      <c r="D64" s="343">
        <f t="shared" si="5"/>
        <v>4688316620.3699999</v>
      </c>
      <c r="E64" s="343">
        <f t="shared" ref="E64" si="6">SUM(E58:E63)</f>
        <v>5081960962.0400009</v>
      </c>
      <c r="F64" s="343">
        <f t="shared" si="5"/>
        <v>5419349166.4399996</v>
      </c>
    </row>
    <row r="66" spans="1:7" x14ac:dyDescent="0.3">
      <c r="A66" s="344" t="s">
        <v>132</v>
      </c>
    </row>
    <row r="68" spans="1:7" x14ac:dyDescent="0.3">
      <c r="A68" s="344" t="s">
        <v>294</v>
      </c>
    </row>
    <row r="70" spans="1:7" x14ac:dyDescent="0.3">
      <c r="A70" s="335" t="s">
        <v>290</v>
      </c>
      <c r="B70" s="335">
        <v>2013</v>
      </c>
      <c r="C70" s="335">
        <v>2014</v>
      </c>
      <c r="D70" s="335">
        <v>2015</v>
      </c>
      <c r="E70" s="335">
        <v>2016</v>
      </c>
      <c r="F70" s="335">
        <v>2017</v>
      </c>
    </row>
    <row r="71" spans="1:7" x14ac:dyDescent="0.3">
      <c r="A71" s="348">
        <v>100</v>
      </c>
      <c r="B71" s="349">
        <v>36123700.399999999</v>
      </c>
      <c r="C71" s="349">
        <v>36415964.32</v>
      </c>
      <c r="D71" s="349">
        <v>37524102.340000004</v>
      </c>
      <c r="E71" s="349">
        <v>35593970.68</v>
      </c>
      <c r="F71" s="349">
        <v>35637889.700000003</v>
      </c>
    </row>
    <row r="72" spans="1:7" x14ac:dyDescent="0.3">
      <c r="A72" s="338">
        <v>200</v>
      </c>
      <c r="B72" s="339">
        <v>4126156.94</v>
      </c>
      <c r="C72" s="339">
        <v>4417984.34</v>
      </c>
      <c r="D72" s="339">
        <v>4446503.8099999996</v>
      </c>
      <c r="E72" s="339">
        <v>4294138.9000000004</v>
      </c>
      <c r="F72" s="339">
        <v>4703163.5999999996</v>
      </c>
    </row>
    <row r="73" spans="1:7" x14ac:dyDescent="0.3">
      <c r="A73" s="338">
        <v>300</v>
      </c>
      <c r="B73" s="339">
        <v>15084836.67</v>
      </c>
      <c r="C73" s="339">
        <v>15804890.960000001</v>
      </c>
      <c r="D73" s="339">
        <v>16498103.84</v>
      </c>
      <c r="E73" s="339">
        <v>16538388.66</v>
      </c>
      <c r="F73" s="339">
        <v>17200150.739999998</v>
      </c>
    </row>
    <row r="74" spans="1:7" x14ac:dyDescent="0.3">
      <c r="A74" s="338">
        <v>400</v>
      </c>
      <c r="B74" s="339">
        <v>5842550.1799999997</v>
      </c>
      <c r="C74" s="339">
        <v>5862767.7699999996</v>
      </c>
      <c r="D74" s="339">
        <v>6025644.29</v>
      </c>
      <c r="E74" s="339">
        <v>6206930.8600000003</v>
      </c>
      <c r="F74" s="339">
        <v>5870081.8399999999</v>
      </c>
    </row>
    <row r="75" spans="1:7" x14ac:dyDescent="0.3">
      <c r="A75" s="338">
        <v>500</v>
      </c>
      <c r="B75" s="339">
        <v>20612041.34</v>
      </c>
      <c r="C75" s="339">
        <v>21570274.760000002</v>
      </c>
      <c r="D75" s="339">
        <v>22090015.170000002</v>
      </c>
      <c r="E75" s="339">
        <v>22793745.399999999</v>
      </c>
      <c r="F75" s="339">
        <v>22753442.350000001</v>
      </c>
    </row>
    <row r="76" spans="1:7" x14ac:dyDescent="0.3">
      <c r="A76" s="348">
        <v>600</v>
      </c>
      <c r="B76" s="349">
        <v>295645.61</v>
      </c>
      <c r="C76" s="349">
        <v>252342.46</v>
      </c>
      <c r="D76" s="349">
        <v>357061.37</v>
      </c>
      <c r="E76" s="349">
        <v>364545.29</v>
      </c>
      <c r="F76" s="382">
        <v>356330.42</v>
      </c>
    </row>
    <row r="77" spans="1:7" x14ac:dyDescent="0.3">
      <c r="A77" s="351" t="s">
        <v>291</v>
      </c>
      <c r="B77" s="343">
        <f t="shared" ref="B77:F77" si="7">SUM(B71:B76)</f>
        <v>82084931.140000001</v>
      </c>
      <c r="C77" s="343">
        <f t="shared" si="7"/>
        <v>84324224.609999999</v>
      </c>
      <c r="D77" s="343">
        <f t="shared" si="7"/>
        <v>86941430.820000023</v>
      </c>
      <c r="E77" s="343">
        <f t="shared" ref="E77" si="8">SUM(E71:E76)</f>
        <v>85791719.790000007</v>
      </c>
      <c r="F77" s="343">
        <f t="shared" si="7"/>
        <v>86521058.650000021</v>
      </c>
    </row>
    <row r="78" spans="1:7" x14ac:dyDescent="0.3">
      <c r="A78" s="352"/>
      <c r="B78" s="353"/>
      <c r="C78" s="353"/>
      <c r="D78" s="353"/>
      <c r="E78" s="353"/>
      <c r="F78" s="353"/>
      <c r="G78" s="345"/>
    </row>
    <row r="79" spans="1:7" x14ac:dyDescent="0.3">
      <c r="A79" s="344" t="s">
        <v>295</v>
      </c>
    </row>
    <row r="81" spans="1:7" x14ac:dyDescent="0.3">
      <c r="A81" s="335" t="s">
        <v>290</v>
      </c>
      <c r="B81" s="335">
        <v>2013</v>
      </c>
      <c r="C81" s="335">
        <v>2014</v>
      </c>
      <c r="D81" s="335">
        <v>2015</v>
      </c>
      <c r="E81" s="335">
        <v>2016</v>
      </c>
      <c r="F81" s="335">
        <v>2017</v>
      </c>
    </row>
    <row r="82" spans="1:7" x14ac:dyDescent="0.3">
      <c r="A82" s="348">
        <v>100</v>
      </c>
      <c r="B82" s="349">
        <v>8260743.71</v>
      </c>
      <c r="C82" s="349">
        <v>8459934.3100000005</v>
      </c>
      <c r="D82" s="349">
        <v>9002960.25</v>
      </c>
      <c r="E82" s="349">
        <v>9854240.7200000007</v>
      </c>
      <c r="F82" s="349">
        <v>12858420.550000001</v>
      </c>
      <c r="G82" s="345"/>
    </row>
    <row r="83" spans="1:7" x14ac:dyDescent="0.3">
      <c r="A83" s="338">
        <v>200</v>
      </c>
      <c r="B83" s="339">
        <v>909457.16</v>
      </c>
      <c r="C83" s="339">
        <v>836500.92</v>
      </c>
      <c r="D83" s="339">
        <v>914818.73</v>
      </c>
      <c r="E83" s="339">
        <v>970208.5</v>
      </c>
      <c r="F83" s="339">
        <v>1595002.54</v>
      </c>
      <c r="G83" s="345"/>
    </row>
    <row r="84" spans="1:7" x14ac:dyDescent="0.3">
      <c r="A84" s="338">
        <v>300</v>
      </c>
      <c r="B84" s="339">
        <v>2828815.93</v>
      </c>
      <c r="C84" s="339">
        <v>2880751.62</v>
      </c>
      <c r="D84" s="339">
        <v>2968363.56</v>
      </c>
      <c r="E84" s="339">
        <v>3255317.74</v>
      </c>
      <c r="F84" s="339">
        <v>4626003.42</v>
      </c>
      <c r="G84" s="345"/>
    </row>
    <row r="85" spans="1:7" x14ac:dyDescent="0.3">
      <c r="A85" s="338">
        <v>400</v>
      </c>
      <c r="B85" s="339">
        <v>989885.85</v>
      </c>
      <c r="C85" s="339">
        <v>957299.35</v>
      </c>
      <c r="D85" s="339">
        <v>1016379.12</v>
      </c>
      <c r="E85" s="339">
        <v>1045901.66</v>
      </c>
      <c r="F85" s="339">
        <v>1549812.67</v>
      </c>
      <c r="G85" s="345"/>
    </row>
    <row r="86" spans="1:7" x14ac:dyDescent="0.3">
      <c r="A86" s="338">
        <v>500</v>
      </c>
      <c r="B86" s="339">
        <v>5432455.6100000003</v>
      </c>
      <c r="C86" s="339">
        <v>5544586.4100000001</v>
      </c>
      <c r="D86" s="339">
        <v>5672823.3200000003</v>
      </c>
      <c r="E86" s="339">
        <v>6244574.8200000003</v>
      </c>
      <c r="F86" s="339">
        <v>9024947.1899999995</v>
      </c>
      <c r="G86" s="345"/>
    </row>
    <row r="87" spans="1:7" x14ac:dyDescent="0.3">
      <c r="A87" s="348">
        <v>600</v>
      </c>
      <c r="B87" s="349">
        <v>60270.44</v>
      </c>
      <c r="C87" s="349">
        <v>56622.86</v>
      </c>
      <c r="D87" s="349">
        <v>49107.18</v>
      </c>
      <c r="E87" s="349">
        <v>62294.02</v>
      </c>
      <c r="F87" s="349">
        <v>110003</v>
      </c>
    </row>
    <row r="88" spans="1:7" x14ac:dyDescent="0.3">
      <c r="A88" s="335" t="s">
        <v>291</v>
      </c>
      <c r="B88" s="343">
        <f t="shared" ref="B88:F88" si="9">SUM(B82:B87)</f>
        <v>18481628.699999999</v>
      </c>
      <c r="C88" s="343">
        <f t="shared" si="9"/>
        <v>18735695.469999999</v>
      </c>
      <c r="D88" s="343">
        <f t="shared" si="9"/>
        <v>19624452.16</v>
      </c>
      <c r="E88" s="343">
        <f t="shared" ref="E88" si="10">SUM(E82:E87)</f>
        <v>21432537.460000001</v>
      </c>
      <c r="F88" s="343">
        <f t="shared" si="9"/>
        <v>29764189.369999997</v>
      </c>
    </row>
    <row r="90" spans="1:7" x14ac:dyDescent="0.3">
      <c r="A90" s="344" t="s">
        <v>296</v>
      </c>
    </row>
    <row r="91" spans="1:7" x14ac:dyDescent="0.3">
      <c r="A91" s="354"/>
      <c r="B91" s="354"/>
      <c r="C91" s="354"/>
      <c r="D91" s="354"/>
      <c r="E91" s="354"/>
      <c r="F91" s="354"/>
    </row>
    <row r="92" spans="1:7" x14ac:dyDescent="0.3">
      <c r="A92" s="335" t="s">
        <v>290</v>
      </c>
      <c r="B92" s="335">
        <v>2013</v>
      </c>
      <c r="C92" s="335">
        <v>2014</v>
      </c>
      <c r="D92" s="335">
        <v>2015</v>
      </c>
      <c r="E92" s="335">
        <v>2016</v>
      </c>
      <c r="F92" s="335">
        <v>2017</v>
      </c>
    </row>
    <row r="93" spans="1:7" x14ac:dyDescent="0.3">
      <c r="A93" s="348">
        <v>100</v>
      </c>
      <c r="B93" s="349">
        <v>117283724.98999999</v>
      </c>
      <c r="C93" s="349">
        <v>120144035.73999999</v>
      </c>
      <c r="D93" s="349">
        <v>124465747.15000001</v>
      </c>
      <c r="E93" s="349">
        <v>133003306.23</v>
      </c>
      <c r="F93" s="349">
        <v>137523893.49000001</v>
      </c>
    </row>
    <row r="94" spans="1:7" x14ac:dyDescent="0.3">
      <c r="A94" s="348">
        <v>200</v>
      </c>
      <c r="B94" s="349">
        <v>15658564.99</v>
      </c>
      <c r="C94" s="349">
        <v>16549374.689999999</v>
      </c>
      <c r="D94" s="349">
        <v>17603724.850000001</v>
      </c>
      <c r="E94" s="349">
        <v>18826838.48</v>
      </c>
      <c r="F94" s="349">
        <v>20097790.359999999</v>
      </c>
    </row>
    <row r="95" spans="1:7" x14ac:dyDescent="0.3">
      <c r="A95" s="348">
        <v>300</v>
      </c>
      <c r="B95" s="349">
        <v>55728810.119999997</v>
      </c>
      <c r="C95" s="349">
        <v>58537628.350000001</v>
      </c>
      <c r="D95" s="349">
        <v>61023216.200000003</v>
      </c>
      <c r="E95" s="349">
        <v>65938641.549999997</v>
      </c>
      <c r="F95" s="349">
        <v>70689943.5</v>
      </c>
    </row>
    <row r="96" spans="1:7" x14ac:dyDescent="0.3">
      <c r="A96" s="348">
        <v>400</v>
      </c>
      <c r="B96" s="349">
        <v>24166071.809999999</v>
      </c>
      <c r="C96" s="349">
        <v>24518868.510000002</v>
      </c>
      <c r="D96" s="349">
        <v>24247624.120000001</v>
      </c>
      <c r="E96" s="349">
        <v>25083217.460000001</v>
      </c>
      <c r="F96" s="349">
        <v>26102905.109999999</v>
      </c>
    </row>
    <row r="97" spans="1:6" x14ac:dyDescent="0.3">
      <c r="A97" s="348">
        <v>500</v>
      </c>
      <c r="B97" s="349">
        <v>66257844.630000003</v>
      </c>
      <c r="C97" s="349">
        <v>70990448.790000007</v>
      </c>
      <c r="D97" s="349">
        <v>75996863.849999994</v>
      </c>
      <c r="E97" s="349">
        <v>82289034.040000007</v>
      </c>
      <c r="F97" s="349">
        <v>86925535.200000003</v>
      </c>
    </row>
    <row r="98" spans="1:6" x14ac:dyDescent="0.3">
      <c r="A98" s="348">
        <v>600</v>
      </c>
      <c r="B98" s="349">
        <v>843476.81</v>
      </c>
      <c r="C98" s="349">
        <v>885700.88</v>
      </c>
      <c r="D98" s="349">
        <v>935913.41</v>
      </c>
      <c r="E98" s="349">
        <v>935520.55</v>
      </c>
      <c r="F98" s="349">
        <v>1110851.68</v>
      </c>
    </row>
    <row r="99" spans="1:6" x14ac:dyDescent="0.3">
      <c r="A99" s="351" t="s">
        <v>291</v>
      </c>
      <c r="B99" s="343">
        <f t="shared" ref="B99:F99" si="11">SUM(B93:B98)</f>
        <v>279938493.35000002</v>
      </c>
      <c r="C99" s="343">
        <f t="shared" si="11"/>
        <v>291626056.95999998</v>
      </c>
      <c r="D99" s="343">
        <f t="shared" si="11"/>
        <v>304273089.57999998</v>
      </c>
      <c r="E99" s="343">
        <f t="shared" ref="E99" si="12">SUM(E93:E98)</f>
        <v>326076558.31</v>
      </c>
      <c r="F99" s="343">
        <f t="shared" si="11"/>
        <v>342450919.34000003</v>
      </c>
    </row>
    <row r="101" spans="1:6" s="36" customFormat="1" ht="15.6" x14ac:dyDescent="0.3">
      <c r="A101" s="334" t="s">
        <v>297</v>
      </c>
    </row>
    <row r="102" spans="1:6" x14ac:dyDescent="0.3">
      <c r="A102" s="344"/>
    </row>
    <row r="103" spans="1:6" x14ac:dyDescent="0.3">
      <c r="A103" s="344" t="s">
        <v>298</v>
      </c>
    </row>
    <row r="104" spans="1:6" x14ac:dyDescent="0.3">
      <c r="A104" s="344"/>
    </row>
    <row r="105" spans="1:6" x14ac:dyDescent="0.3">
      <c r="A105" s="344" t="s">
        <v>299</v>
      </c>
    </row>
    <row r="106" spans="1:6" ht="8.4" customHeight="1" x14ac:dyDescent="0.3"/>
    <row r="107" spans="1:6" x14ac:dyDescent="0.3">
      <c r="A107" s="335" t="s">
        <v>290</v>
      </c>
      <c r="B107" s="335">
        <v>2013</v>
      </c>
      <c r="C107" s="335">
        <v>2014</v>
      </c>
      <c r="D107" s="335">
        <v>2015</v>
      </c>
      <c r="E107" s="335">
        <v>2016</v>
      </c>
      <c r="F107" s="335">
        <v>2017</v>
      </c>
    </row>
    <row r="108" spans="1:6" x14ac:dyDescent="0.3">
      <c r="A108" s="346">
        <v>100</v>
      </c>
      <c r="B108" s="347">
        <v>-8695498676.5300007</v>
      </c>
      <c r="C108" s="347">
        <v>-8865638258.9099998</v>
      </c>
      <c r="D108" s="347">
        <v>-9161336441.3400002</v>
      </c>
      <c r="E108" s="347">
        <v>-9688834428.3799992</v>
      </c>
      <c r="F108" s="347">
        <v>-9952797713.0100002</v>
      </c>
    </row>
    <row r="109" spans="1:6" x14ac:dyDescent="0.3">
      <c r="A109" s="348">
        <v>200</v>
      </c>
      <c r="B109" s="349">
        <v>-838236576.23000002</v>
      </c>
      <c r="C109" s="349">
        <v>-869861742.57000005</v>
      </c>
      <c r="D109" s="349">
        <v>-900561578.65999997</v>
      </c>
      <c r="E109" s="349">
        <v>-944730667.23000002</v>
      </c>
      <c r="F109" s="349">
        <v>-976966732.25999999</v>
      </c>
    </row>
    <row r="110" spans="1:6" x14ac:dyDescent="0.3">
      <c r="A110" s="348">
        <v>300</v>
      </c>
      <c r="B110" s="349">
        <v>-5844963823.5900002</v>
      </c>
      <c r="C110" s="349">
        <v>-5937566627.4399996</v>
      </c>
      <c r="D110" s="349">
        <v>-6178706454.5699997</v>
      </c>
      <c r="E110" s="349">
        <v>-6350581905.3900003</v>
      </c>
      <c r="F110" s="349">
        <v>-6724370044.6899996</v>
      </c>
    </row>
    <row r="111" spans="1:6" x14ac:dyDescent="0.3">
      <c r="A111" s="348">
        <v>400</v>
      </c>
      <c r="B111" s="349">
        <v>-1207277633.52</v>
      </c>
      <c r="C111" s="349">
        <v>-1224471601.49</v>
      </c>
      <c r="D111" s="349">
        <v>-1243278597.78</v>
      </c>
      <c r="E111" s="349">
        <v>-1312301790.5799999</v>
      </c>
      <c r="F111" s="349">
        <v>-1228693034.1600001</v>
      </c>
    </row>
    <row r="112" spans="1:6" x14ac:dyDescent="0.3">
      <c r="A112" s="348">
        <v>500</v>
      </c>
      <c r="B112" s="349">
        <v>-3094373461.1599998</v>
      </c>
      <c r="C112" s="349">
        <v>-3174439655.3499999</v>
      </c>
      <c r="D112" s="349">
        <v>-3270174317.8699999</v>
      </c>
      <c r="E112" s="349">
        <v>-3345091024.25</v>
      </c>
      <c r="F112" s="349">
        <v>-3462768642.3000002</v>
      </c>
    </row>
    <row r="113" spans="1:6" x14ac:dyDescent="0.3">
      <c r="A113" s="348">
        <v>600</v>
      </c>
      <c r="B113" s="349">
        <v>-117236685.55</v>
      </c>
      <c r="C113" s="349">
        <v>-117462629.56</v>
      </c>
      <c r="D113" s="349">
        <v>-126715430.08</v>
      </c>
      <c r="E113" s="349">
        <v>-129466796.61</v>
      </c>
      <c r="F113" s="349">
        <v>-135705858.08000001</v>
      </c>
    </row>
    <row r="114" spans="1:6" x14ac:dyDescent="0.3">
      <c r="A114" s="348">
        <v>900</v>
      </c>
      <c r="B114" s="349">
        <v>-308111850.94999999</v>
      </c>
      <c r="C114" s="349">
        <v>-304692583.44</v>
      </c>
      <c r="D114" s="349">
        <v>-305637471.13</v>
      </c>
      <c r="E114" s="349">
        <v>-303038816.73000002</v>
      </c>
      <c r="F114" s="349">
        <v>-304261292.75999999</v>
      </c>
    </row>
    <row r="115" spans="1:6" x14ac:dyDescent="0.3">
      <c r="A115" s="351" t="s">
        <v>291</v>
      </c>
      <c r="B115" s="343">
        <f t="shared" ref="B115:C115" si="13">B108+B109+B110+B111+B112+B113+B114</f>
        <v>-20105698707.529999</v>
      </c>
      <c r="C115" s="343">
        <f t="shared" si="13"/>
        <v>-20494133098.759998</v>
      </c>
      <c r="D115" s="343">
        <f>D108+D109+D110+D111+D112+D113+D114</f>
        <v>-21186410291.43</v>
      </c>
      <c r="E115" s="343">
        <f>E108+E109+E110+E111+E112+E113+E114</f>
        <v>-22074045429.170002</v>
      </c>
      <c r="F115" s="343">
        <f>F108+F109+F110+F111+F112+F113+F114</f>
        <v>-22785563317.259998</v>
      </c>
    </row>
    <row r="117" spans="1:6" x14ac:dyDescent="0.3">
      <c r="A117" s="344" t="s">
        <v>300</v>
      </c>
    </row>
    <row r="119" spans="1:6" x14ac:dyDescent="0.3">
      <c r="A119" s="335" t="s">
        <v>290</v>
      </c>
      <c r="B119" s="335">
        <v>2013</v>
      </c>
      <c r="C119" s="335">
        <v>2014</v>
      </c>
      <c r="D119" s="335">
        <v>2015</v>
      </c>
      <c r="E119" s="335">
        <v>2016</v>
      </c>
      <c r="F119" s="335">
        <v>2017</v>
      </c>
    </row>
    <row r="120" spans="1:6" x14ac:dyDescent="0.3">
      <c r="A120" s="346">
        <v>100</v>
      </c>
      <c r="B120" s="347">
        <v>-2011500460.1500001</v>
      </c>
      <c r="C120" s="347">
        <v>-2077733848.45</v>
      </c>
      <c r="D120" s="347">
        <v>-2152450869.0700002</v>
      </c>
      <c r="E120" s="347">
        <v>-1870655066.02</v>
      </c>
      <c r="F120" s="347">
        <v>-1935310462.8199999</v>
      </c>
    </row>
    <row r="121" spans="1:6" x14ac:dyDescent="0.3">
      <c r="A121" s="338">
        <v>200</v>
      </c>
      <c r="B121" s="339">
        <v>-206386525.77000001</v>
      </c>
      <c r="C121" s="339">
        <v>-217692969.22</v>
      </c>
      <c r="D121" s="339">
        <v>-225233916.61000001</v>
      </c>
      <c r="E121" s="339">
        <v>-225947843.37</v>
      </c>
      <c r="F121" s="339">
        <v>-232860301.24000001</v>
      </c>
    </row>
    <row r="122" spans="1:6" x14ac:dyDescent="0.3">
      <c r="A122" s="338">
        <v>300</v>
      </c>
      <c r="B122" s="339">
        <v>-1479130593.6300001</v>
      </c>
      <c r="C122" s="339">
        <v>-1540966108.21</v>
      </c>
      <c r="D122" s="339">
        <v>-1588960931.0599999</v>
      </c>
      <c r="E122" s="339">
        <v>-1575556806.1800001</v>
      </c>
      <c r="F122" s="339">
        <v>-1452982455.74</v>
      </c>
    </row>
    <row r="123" spans="1:6" x14ac:dyDescent="0.3">
      <c r="A123" s="338">
        <v>400</v>
      </c>
      <c r="B123" s="339">
        <v>-297643606.05000001</v>
      </c>
      <c r="C123" s="339">
        <v>-309076720.70999998</v>
      </c>
      <c r="D123" s="339">
        <v>-313326039.88</v>
      </c>
      <c r="E123" s="339">
        <v>-271959960.20999998</v>
      </c>
      <c r="F123" s="339">
        <v>-380923149.05000001</v>
      </c>
    </row>
    <row r="124" spans="1:6" x14ac:dyDescent="0.3">
      <c r="A124" s="338">
        <v>500</v>
      </c>
      <c r="B124" s="339">
        <v>-734871849.71000004</v>
      </c>
      <c r="C124" s="339">
        <v>-770763200.82000005</v>
      </c>
      <c r="D124" s="339">
        <v>-803453941.25999999</v>
      </c>
      <c r="E124" s="339">
        <v>-810307006.29999995</v>
      </c>
      <c r="F124" s="339">
        <v>-825731789.21000004</v>
      </c>
    </row>
    <row r="125" spans="1:6" x14ac:dyDescent="0.3">
      <c r="A125" s="338">
        <v>600</v>
      </c>
      <c r="B125" s="339">
        <v>-39095971.799999997</v>
      </c>
      <c r="C125" s="339">
        <v>-39152869.880000003</v>
      </c>
      <c r="D125" s="339">
        <v>-40686046.490000002</v>
      </c>
      <c r="E125" s="339">
        <v>-40421840.68</v>
      </c>
      <c r="F125" s="339">
        <v>-42195598.140000001</v>
      </c>
    </row>
    <row r="126" spans="1:6" x14ac:dyDescent="0.3">
      <c r="A126" s="348">
        <v>900</v>
      </c>
      <c r="B126" s="349">
        <v>-74062354.200000003</v>
      </c>
      <c r="C126" s="349">
        <v>-71187176.489999995</v>
      </c>
      <c r="D126" s="349">
        <v>-73255185.019999996</v>
      </c>
      <c r="E126" s="349">
        <v>-71258054.989999995</v>
      </c>
      <c r="F126" s="349">
        <v>-72093831.519999996</v>
      </c>
    </row>
    <row r="127" spans="1:6" x14ac:dyDescent="0.3">
      <c r="A127" s="350" t="s">
        <v>291</v>
      </c>
      <c r="B127" s="343">
        <f t="shared" ref="B127:C127" si="14">SUM(B120:B126)</f>
        <v>-4842691361.3100004</v>
      </c>
      <c r="C127" s="343">
        <f t="shared" si="14"/>
        <v>-5026572893.7799997</v>
      </c>
      <c r="D127" s="343">
        <f>SUM(D120:D126)</f>
        <v>-5197366929.3900003</v>
      </c>
      <c r="E127" s="343">
        <f>SUM(E120:E126)</f>
        <v>-4866106577.75</v>
      </c>
      <c r="F127" s="343">
        <f>SUM(F120:F126)</f>
        <v>-4942097587.7200012</v>
      </c>
    </row>
    <row r="129" spans="1:6" x14ac:dyDescent="0.3">
      <c r="A129" s="344" t="s">
        <v>312</v>
      </c>
    </row>
    <row r="131" spans="1:6" x14ac:dyDescent="0.3">
      <c r="A131" s="335" t="s">
        <v>290</v>
      </c>
      <c r="B131" s="335">
        <v>2013</v>
      </c>
      <c r="C131" s="335">
        <v>2014</v>
      </c>
      <c r="D131" s="335">
        <v>2015</v>
      </c>
      <c r="E131" s="335">
        <v>2016</v>
      </c>
      <c r="F131" s="335">
        <v>2017</v>
      </c>
    </row>
    <row r="132" spans="1:6" x14ac:dyDescent="0.3">
      <c r="A132" s="348">
        <v>100</v>
      </c>
      <c r="B132" s="349">
        <v>61858654.32</v>
      </c>
      <c r="C132" s="349">
        <v>69109377.810000002</v>
      </c>
      <c r="D132" s="349">
        <v>-119255146.43000001</v>
      </c>
      <c r="E132" s="349">
        <v>-62383986.210000001</v>
      </c>
      <c r="F132" s="349">
        <v>-1645121.35</v>
      </c>
    </row>
    <row r="133" spans="1:6" x14ac:dyDescent="0.3">
      <c r="A133" s="338">
        <v>200</v>
      </c>
      <c r="B133" s="339">
        <v>22415684.309999999</v>
      </c>
      <c r="C133" s="339">
        <v>24248382.239999998</v>
      </c>
      <c r="D133" s="339">
        <v>513023.73</v>
      </c>
      <c r="E133" s="339">
        <v>3962498.35</v>
      </c>
      <c r="F133" s="339">
        <v>14569105.529999999</v>
      </c>
    </row>
    <row r="134" spans="1:6" x14ac:dyDescent="0.3">
      <c r="A134" s="338">
        <v>300</v>
      </c>
      <c r="B134" s="339">
        <v>62584923.119999997</v>
      </c>
      <c r="C134" s="339">
        <v>75825544.439999998</v>
      </c>
      <c r="D134" s="339">
        <v>-113375807.31</v>
      </c>
      <c r="E134" s="339">
        <v>-68352777.950000003</v>
      </c>
      <c r="F134" s="339">
        <v>-20154293.52</v>
      </c>
    </row>
    <row r="135" spans="1:6" x14ac:dyDescent="0.3">
      <c r="A135" s="338">
        <v>400</v>
      </c>
      <c r="B135" s="339">
        <v>3862228.62</v>
      </c>
      <c r="C135" s="339">
        <v>2113432.85</v>
      </c>
      <c r="D135" s="339">
        <v>-23182486.859999999</v>
      </c>
      <c r="E135" s="339">
        <v>-19999821.289999999</v>
      </c>
      <c r="F135" s="339">
        <v>-11762612.85</v>
      </c>
    </row>
    <row r="136" spans="1:6" x14ac:dyDescent="0.3">
      <c r="A136" s="338">
        <v>500</v>
      </c>
      <c r="B136" s="339">
        <v>50250306.670000002</v>
      </c>
      <c r="C136" s="339">
        <v>54433876.840000004</v>
      </c>
      <c r="D136" s="339">
        <v>-40668744.090000004</v>
      </c>
      <c r="E136" s="339">
        <v>-17428152.399999999</v>
      </c>
      <c r="F136" s="339">
        <v>4841783.49</v>
      </c>
    </row>
    <row r="137" spans="1:6" x14ac:dyDescent="0.3">
      <c r="A137" s="338">
        <v>600</v>
      </c>
      <c r="B137" s="339">
        <v>5491728.9000000004</v>
      </c>
      <c r="C137" s="339">
        <v>5937860.54</v>
      </c>
      <c r="D137" s="339">
        <v>253634.24</v>
      </c>
      <c r="E137" s="339">
        <v>4730714.1399999997</v>
      </c>
      <c r="F137" s="339">
        <v>7893650.0199999996</v>
      </c>
    </row>
    <row r="138" spans="1:6" x14ac:dyDescent="0.3">
      <c r="A138" s="348">
        <v>900</v>
      </c>
      <c r="B138" s="349">
        <v>-3261258.36</v>
      </c>
      <c r="C138" s="349">
        <v>-57434.52</v>
      </c>
      <c r="D138" s="349">
        <v>4350925.3600000003</v>
      </c>
      <c r="E138" s="349">
        <v>7683355.6100000003</v>
      </c>
      <c r="F138" s="349">
        <v>10854916.890000001</v>
      </c>
    </row>
    <row r="139" spans="1:6" x14ac:dyDescent="0.3">
      <c r="A139" s="351" t="s">
        <v>291</v>
      </c>
      <c r="B139" s="343">
        <f t="shared" ref="B139" si="15">SUM(B132:B138)</f>
        <v>203202267.58000001</v>
      </c>
      <c r="C139" s="343">
        <f>SUM(C132:C138)</f>
        <v>231611040.19999999</v>
      </c>
      <c r="D139" s="343">
        <f>SUM(D132:D138)</f>
        <v>-291364601.36000001</v>
      </c>
      <c r="E139" s="343">
        <f>SUM(E132:E138)</f>
        <v>-151788169.75</v>
      </c>
      <c r="F139" s="343">
        <f>SUM(F132:F138)</f>
        <v>4597428.2100000028</v>
      </c>
    </row>
    <row r="142" spans="1:6" s="36" customFormat="1" ht="15.6" x14ac:dyDescent="0.3">
      <c r="A142" s="334" t="s">
        <v>301</v>
      </c>
    </row>
    <row r="143" spans="1:6" ht="7.95" customHeight="1" x14ac:dyDescent="0.3">
      <c r="A143" s="344"/>
    </row>
    <row r="144" spans="1:6" ht="7.2" customHeight="1" x14ac:dyDescent="0.3">
      <c r="A144" s="344"/>
    </row>
    <row r="145" spans="1:6" x14ac:dyDescent="0.3">
      <c r="A145" s="344" t="s">
        <v>302</v>
      </c>
    </row>
    <row r="147" spans="1:6" x14ac:dyDescent="0.3">
      <c r="A147" s="335" t="s">
        <v>290</v>
      </c>
      <c r="B147" s="335">
        <v>2013</v>
      </c>
      <c r="C147" s="335">
        <v>2014</v>
      </c>
      <c r="D147" s="335">
        <v>2015</v>
      </c>
      <c r="E147" s="335">
        <v>2016</v>
      </c>
      <c r="F147" s="335">
        <v>2017</v>
      </c>
    </row>
    <row r="148" spans="1:6" x14ac:dyDescent="0.3">
      <c r="A148" s="348">
        <v>100</v>
      </c>
      <c r="B148" s="349">
        <v>438299417.49000001</v>
      </c>
      <c r="C148" s="349">
        <v>450139234.43000001</v>
      </c>
      <c r="D148" s="349">
        <v>451642929.19999999</v>
      </c>
      <c r="E148" s="349">
        <v>443669389.00999999</v>
      </c>
      <c r="F148" s="349">
        <v>439378336.68000001</v>
      </c>
    </row>
    <row r="149" spans="1:6" x14ac:dyDescent="0.3">
      <c r="A149" s="348">
        <v>200</v>
      </c>
      <c r="B149" s="349">
        <v>52710171.840000004</v>
      </c>
      <c r="C149" s="349">
        <v>54837336.200000003</v>
      </c>
      <c r="D149" s="349">
        <v>55808568.75</v>
      </c>
      <c r="E149" s="349">
        <v>55566143.990000002</v>
      </c>
      <c r="F149" s="349">
        <v>55886021.590000004</v>
      </c>
    </row>
    <row r="150" spans="1:6" x14ac:dyDescent="0.3">
      <c r="A150" s="348">
        <v>300</v>
      </c>
      <c r="B150" s="349">
        <v>323130851.87</v>
      </c>
      <c r="C150" s="349">
        <v>333098030.61000001</v>
      </c>
      <c r="D150" s="349">
        <v>335331551.08999997</v>
      </c>
      <c r="E150" s="349">
        <v>327607282.30000001</v>
      </c>
      <c r="F150" s="349">
        <v>325516446.69999999</v>
      </c>
    </row>
    <row r="151" spans="1:6" x14ac:dyDescent="0.3">
      <c r="A151" s="348">
        <v>400</v>
      </c>
      <c r="B151" s="349">
        <v>68941977.209999993</v>
      </c>
      <c r="C151" s="349">
        <v>71400633.569999993</v>
      </c>
      <c r="D151" s="349">
        <v>70864648.370000005</v>
      </c>
      <c r="E151" s="349">
        <v>68515707.269999996</v>
      </c>
      <c r="F151" s="349">
        <v>67843040.040000007</v>
      </c>
    </row>
    <row r="152" spans="1:6" x14ac:dyDescent="0.3">
      <c r="A152" s="348">
        <v>500</v>
      </c>
      <c r="B152" s="349">
        <v>193807342.72</v>
      </c>
      <c r="C152" s="349">
        <v>200604483.21000001</v>
      </c>
      <c r="D152" s="349">
        <v>203551483.77000001</v>
      </c>
      <c r="E152" s="349">
        <v>200302933.12</v>
      </c>
      <c r="F152" s="349">
        <v>201447703.63</v>
      </c>
    </row>
    <row r="153" spans="1:6" x14ac:dyDescent="0.3">
      <c r="A153" s="348">
        <v>600</v>
      </c>
      <c r="B153" s="349">
        <v>24983022.489999998</v>
      </c>
      <c r="C153" s="349">
        <v>27953481.199999999</v>
      </c>
      <c r="D153" s="349">
        <v>25174019.300000001</v>
      </c>
      <c r="E153" s="349">
        <v>26834355.719999999</v>
      </c>
      <c r="F153" s="349">
        <v>25402250.09</v>
      </c>
    </row>
    <row r="154" spans="1:6" x14ac:dyDescent="0.3">
      <c r="A154" s="348">
        <v>900</v>
      </c>
      <c r="B154" s="349">
        <v>17695897.609999999</v>
      </c>
      <c r="C154" s="349">
        <v>18084514.920000002</v>
      </c>
      <c r="D154" s="349">
        <v>18434846.66</v>
      </c>
      <c r="E154" s="349">
        <v>18030476.43</v>
      </c>
      <c r="F154" s="349">
        <v>17959278.57</v>
      </c>
    </row>
    <row r="155" spans="1:6" x14ac:dyDescent="0.3">
      <c r="A155" s="350" t="s">
        <v>291</v>
      </c>
      <c r="B155" s="343">
        <f t="shared" ref="B155:F155" si="16">SUM(B148:B154)</f>
        <v>1119568681.23</v>
      </c>
      <c r="C155" s="343">
        <f t="shared" si="16"/>
        <v>1156117714.1400001</v>
      </c>
      <c r="D155" s="343">
        <f t="shared" si="16"/>
        <v>1160808047.1400001</v>
      </c>
      <c r="E155" s="343">
        <f t="shared" ref="E155" si="17">SUM(E148:E154)</f>
        <v>1140526287.8400002</v>
      </c>
      <c r="F155" s="343">
        <f t="shared" si="16"/>
        <v>1133433077.2999997</v>
      </c>
    </row>
    <row r="157" spans="1:6" x14ac:dyDescent="0.3">
      <c r="A157" s="332"/>
    </row>
    <row r="158" spans="1:6" x14ac:dyDescent="0.3">
      <c r="A158" s="355" t="s">
        <v>303</v>
      </c>
    </row>
    <row r="160" spans="1:6" x14ac:dyDescent="0.3">
      <c r="A160" s="335" t="s">
        <v>290</v>
      </c>
      <c r="B160" s="335">
        <v>2013</v>
      </c>
      <c r="C160" s="335">
        <v>2014</v>
      </c>
      <c r="D160" s="335">
        <v>2015</v>
      </c>
      <c r="E160" s="335">
        <v>2016</v>
      </c>
      <c r="F160" s="335">
        <v>2017</v>
      </c>
    </row>
    <row r="161" spans="1:6" x14ac:dyDescent="0.3">
      <c r="A161" s="346">
        <v>100</v>
      </c>
      <c r="B161" s="347">
        <v>-828295.6</v>
      </c>
      <c r="C161" s="347">
        <v>15433739.99</v>
      </c>
      <c r="D161" s="347">
        <v>6602944.5800000001</v>
      </c>
      <c r="E161" s="347">
        <v>-7374812.25</v>
      </c>
      <c r="F161" s="347">
        <v>-13175171.970000001</v>
      </c>
    </row>
    <row r="162" spans="1:6" x14ac:dyDescent="0.3">
      <c r="A162" s="338">
        <v>200</v>
      </c>
      <c r="B162" s="339">
        <v>-185176.78</v>
      </c>
      <c r="C162" s="339">
        <v>212349.13</v>
      </c>
      <c r="D162" s="339">
        <v>455200.85</v>
      </c>
      <c r="E162" s="339">
        <v>604701.43000000005</v>
      </c>
      <c r="F162" s="339">
        <v>57356.69</v>
      </c>
    </row>
    <row r="163" spans="1:6" x14ac:dyDescent="0.3">
      <c r="A163" s="338">
        <v>300</v>
      </c>
      <c r="B163" s="339">
        <v>8269888.7999999998</v>
      </c>
      <c r="C163" s="339">
        <v>13953910.59</v>
      </c>
      <c r="D163" s="339">
        <v>27708689.190000001</v>
      </c>
      <c r="E163" s="339">
        <v>5769312.4800000004</v>
      </c>
      <c r="F163" s="339">
        <v>-4251972.42</v>
      </c>
    </row>
    <row r="164" spans="1:6" x14ac:dyDescent="0.3">
      <c r="A164" s="338">
        <v>400</v>
      </c>
      <c r="B164" s="339">
        <v>-1232260.04</v>
      </c>
      <c r="C164" s="339">
        <v>-4466347.08</v>
      </c>
      <c r="D164" s="339">
        <v>1665852.67</v>
      </c>
      <c r="E164" s="339">
        <v>757246.66</v>
      </c>
      <c r="F164" s="339">
        <v>980262.58</v>
      </c>
    </row>
    <row r="165" spans="1:6" x14ac:dyDescent="0.3">
      <c r="A165" s="338">
        <v>500</v>
      </c>
      <c r="B165" s="339">
        <v>-6794752.3300000001</v>
      </c>
      <c r="C165" s="339">
        <v>-9637230.3200000003</v>
      </c>
      <c r="D165" s="339">
        <v>-14449311.67</v>
      </c>
      <c r="E165" s="339">
        <v>-30158529.190000001</v>
      </c>
      <c r="F165" s="339">
        <v>-18141502.809999999</v>
      </c>
    </row>
    <row r="166" spans="1:6" x14ac:dyDescent="0.3">
      <c r="A166" s="338">
        <v>600</v>
      </c>
      <c r="B166" s="339">
        <v>0</v>
      </c>
      <c r="C166" s="339">
        <v>0.04</v>
      </c>
      <c r="D166" s="339">
        <v>0</v>
      </c>
      <c r="E166" s="339">
        <v>0</v>
      </c>
      <c r="F166" s="339">
        <v>0</v>
      </c>
    </row>
    <row r="167" spans="1:6" x14ac:dyDescent="0.3">
      <c r="A167" s="348">
        <v>900</v>
      </c>
      <c r="B167" s="349">
        <v>-25357.07</v>
      </c>
      <c r="C167" s="349">
        <v>-90203.22</v>
      </c>
      <c r="D167" s="349">
        <v>227411.35</v>
      </c>
      <c r="E167" s="349">
        <v>2311499.19</v>
      </c>
      <c r="F167" s="349">
        <v>1355075.15</v>
      </c>
    </row>
    <row r="168" spans="1:6" x14ac:dyDescent="0.3">
      <c r="A168" s="351" t="s">
        <v>291</v>
      </c>
      <c r="B168" s="343">
        <f t="shared" ref="B168:D168" si="18">SUM(B161:B167)</f>
        <v>-795953.02000000014</v>
      </c>
      <c r="C168" s="343">
        <f t="shared" si="18"/>
        <v>15406219.130000001</v>
      </c>
      <c r="D168" s="343">
        <f t="shared" si="18"/>
        <v>22210786.970000006</v>
      </c>
      <c r="E168" s="343">
        <f t="shared" ref="E168" si="19">SUM(E161:E167)</f>
        <v>-28090581.68</v>
      </c>
      <c r="F168" s="343">
        <f>SUM(F161:F167)</f>
        <v>-33175952.780000001</v>
      </c>
    </row>
  </sheetData>
  <pageMargins left="0.39370078740157483" right="0.19685039370078741" top="0.78740157480314965" bottom="0.47244094488188981" header="0.51181102362204722" footer="0.11811023622047245"/>
  <pageSetup paperSize="8" scale="45" orientation="portrait" r:id="rId1"/>
  <headerFooter alignWithMargins="0">
    <oddFooter>&amp;R&amp;8&amp;Z&amp;F</oddFooter>
  </headerFooter>
  <rowBreaks count="4" manualBreakCount="4">
    <brk id="53" max="16383" man="1"/>
    <brk id="88" max="16383" man="1"/>
    <brk id="116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12</vt:i4>
      </vt:variant>
    </vt:vector>
  </HeadingPairs>
  <TitlesOfParts>
    <vt:vector size="21" baseType="lpstr">
      <vt:lpstr>INHOUD</vt:lpstr>
      <vt:lpstr>Balans - actief</vt:lpstr>
      <vt:lpstr>Balans - passief</vt:lpstr>
      <vt:lpstr>Uitkeringen</vt:lpstr>
      <vt:lpstr>GV - ontvangsten voor RIZIV</vt:lpstr>
      <vt:lpstr>Resultatenrekening GV (1)</vt:lpstr>
      <vt:lpstr>Resultatenrekening GV (2)</vt:lpstr>
      <vt:lpstr>Resultatenrekening AK</vt:lpstr>
      <vt:lpstr>Uitsplitsing per VI</vt:lpstr>
      <vt:lpstr>'Balans - actief'!Afdrukbereik</vt:lpstr>
      <vt:lpstr>'Balans - passief'!Afdrukbereik</vt:lpstr>
      <vt:lpstr>'GV - ontvangsten voor RIZIV'!Afdrukbereik</vt:lpstr>
      <vt:lpstr>'Resultatenrekening AK'!Afdrukbereik</vt:lpstr>
      <vt:lpstr>'Resultatenrekening GV (1)'!Afdrukbereik</vt:lpstr>
      <vt:lpstr>'Resultatenrekening GV (2)'!Afdrukbereik</vt:lpstr>
      <vt:lpstr>Uitkeringen!Afdrukbereik</vt:lpstr>
      <vt:lpstr>'Balans - actief'!Afdruktitels</vt:lpstr>
      <vt:lpstr>'Balans - passief'!Afdruktitels</vt:lpstr>
      <vt:lpstr>'GV - ontvangsten voor RIZIV'!Afdruktitels</vt:lpstr>
      <vt:lpstr>'Resultatenrekening GV (1)'!Afdruktitels</vt:lpstr>
      <vt:lpstr>'Resultatenrekening GV (2)'!Afdruktitels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2021-10-06T09:33:28Z</cp:lastPrinted>
  <dcterms:created xsi:type="dcterms:W3CDTF">2018-03-02T14:52:26Z</dcterms:created>
  <dcterms:modified xsi:type="dcterms:W3CDTF">2022-03-03T10:55:01Z</dcterms:modified>
</cp:coreProperties>
</file>